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2980" windowHeight="11136" activeTab="4"/>
  </bookViews>
  <sheets>
    <sheet name="QuickBooks Export Tips" sheetId="4" r:id="rId1"/>
    <sheet name="Sheet2" sheetId="2" state="hidden" r:id="rId2"/>
    <sheet name="Sheet3" sheetId="3" state="hidden" r:id="rId3"/>
    <sheet name="Comments" sheetId="1" r:id="rId4"/>
    <sheet name="no comments" sheetId="7" r:id="rId5"/>
    <sheet name="Sheet4" sheetId="5" r:id="rId6"/>
    <sheet name="Sheet5" sheetId="6" r:id="rId7"/>
  </sheets>
  <definedNames>
    <definedName name="_xlnm.Print_Titles" localSheetId="3">Comments!$A:$F,Comments!$1:$2</definedName>
    <definedName name="_xlnm.Print_Titles" localSheetId="4">'no comments'!$A:$F,'no comments'!$1:$2</definedName>
  </definedNames>
  <calcPr calcId="145621"/>
</workbook>
</file>

<file path=xl/calcChain.xml><?xml version="1.0" encoding="utf-8"?>
<calcChain xmlns="http://schemas.openxmlformats.org/spreadsheetml/2006/main">
  <c r="G80" i="7" l="1"/>
  <c r="G78" i="7"/>
  <c r="M63" i="7"/>
  <c r="I63" i="7"/>
  <c r="G63" i="7"/>
  <c r="K63" i="7" s="1"/>
  <c r="K62" i="7"/>
  <c r="K61" i="7"/>
  <c r="K60" i="7"/>
  <c r="K59" i="7"/>
  <c r="K58" i="7"/>
  <c r="K55" i="7"/>
  <c r="M54" i="7"/>
  <c r="I54" i="7"/>
  <c r="K54" i="7" s="1"/>
  <c r="G54" i="7"/>
  <c r="K53" i="7"/>
  <c r="K52" i="7"/>
  <c r="K51" i="7"/>
  <c r="K50" i="7"/>
  <c r="K49" i="7"/>
  <c r="K48" i="7"/>
  <c r="K46" i="7"/>
  <c r="K45" i="7"/>
  <c r="K44" i="7"/>
  <c r="K43" i="7"/>
  <c r="K42" i="7"/>
  <c r="M41" i="7"/>
  <c r="I41" i="7"/>
  <c r="G41" i="7"/>
  <c r="K40" i="7"/>
  <c r="K39" i="7"/>
  <c r="K37" i="7"/>
  <c r="K36" i="7"/>
  <c r="K35" i="7"/>
  <c r="M33" i="7"/>
  <c r="I33" i="7"/>
  <c r="G33" i="7"/>
  <c r="G56" i="7" s="1"/>
  <c r="K32" i="7"/>
  <c r="K31" i="7"/>
  <c r="K29" i="7"/>
  <c r="K28" i="7"/>
  <c r="M26" i="7"/>
  <c r="I26" i="7"/>
  <c r="G26" i="7"/>
  <c r="K26" i="7" s="1"/>
  <c r="K25" i="7"/>
  <c r="K24" i="7"/>
  <c r="K23" i="7"/>
  <c r="K22" i="7"/>
  <c r="K21" i="7"/>
  <c r="K20" i="7"/>
  <c r="K19" i="7"/>
  <c r="K18" i="7"/>
  <c r="K17" i="7"/>
  <c r="K16" i="7"/>
  <c r="K15" i="7"/>
  <c r="M11" i="7"/>
  <c r="I11" i="7"/>
  <c r="G11" i="7"/>
  <c r="K10" i="7"/>
  <c r="K9" i="7"/>
  <c r="M7" i="7"/>
  <c r="I7" i="7"/>
  <c r="G7" i="7"/>
  <c r="G12" i="7" s="1"/>
  <c r="K6" i="7"/>
  <c r="I56" i="7" l="1"/>
  <c r="I64" i="7" s="1"/>
  <c r="K33" i="7"/>
  <c r="M12" i="7"/>
  <c r="I12" i="7"/>
  <c r="I65" i="7" s="1"/>
  <c r="I66" i="7" s="1"/>
  <c r="M56" i="7"/>
  <c r="M64" i="7" s="1"/>
  <c r="G82" i="7"/>
  <c r="G64" i="7"/>
  <c r="K64" i="7" s="1"/>
  <c r="K12" i="7"/>
  <c r="K11" i="7"/>
  <c r="K41" i="7"/>
  <c r="K7" i="7"/>
  <c r="M68" i="1"/>
  <c r="G80" i="1"/>
  <c r="K60" i="1"/>
  <c r="K56" i="7" l="1"/>
  <c r="M65" i="7"/>
  <c r="M66" i="7" s="1"/>
  <c r="M68" i="7" s="1"/>
  <c r="G65" i="7"/>
  <c r="G78" i="1"/>
  <c r="G82" i="1" s="1"/>
  <c r="M63" i="1"/>
  <c r="M54" i="1"/>
  <c r="M41" i="1"/>
  <c r="M33" i="1"/>
  <c r="M26" i="1"/>
  <c r="M11" i="1"/>
  <c r="M7" i="1"/>
  <c r="I63" i="1"/>
  <c r="G63" i="1"/>
  <c r="K63" i="1" s="1"/>
  <c r="K62" i="1"/>
  <c r="K61" i="1"/>
  <c r="K59" i="1"/>
  <c r="K58" i="1"/>
  <c r="K55" i="1"/>
  <c r="I54" i="1"/>
  <c r="G54" i="1"/>
  <c r="K53" i="1"/>
  <c r="K52" i="1"/>
  <c r="K51" i="1"/>
  <c r="K50" i="1"/>
  <c r="K49" i="1"/>
  <c r="K48" i="1"/>
  <c r="K46" i="1"/>
  <c r="K45" i="1"/>
  <c r="K44" i="1"/>
  <c r="K43" i="1"/>
  <c r="K42" i="1"/>
  <c r="I41" i="1"/>
  <c r="G41" i="1"/>
  <c r="K41" i="1" s="1"/>
  <c r="K40" i="1"/>
  <c r="K39" i="1"/>
  <c r="K37" i="1"/>
  <c r="K36" i="1"/>
  <c r="K35" i="1"/>
  <c r="I33" i="1"/>
  <c r="G33" i="1"/>
  <c r="K32" i="1"/>
  <c r="K31" i="1"/>
  <c r="K29" i="1"/>
  <c r="K28" i="1"/>
  <c r="I26" i="1"/>
  <c r="G26" i="1"/>
  <c r="K25" i="1"/>
  <c r="K24" i="1"/>
  <c r="K23" i="1"/>
  <c r="K22" i="1"/>
  <c r="K21" i="1"/>
  <c r="K20" i="1"/>
  <c r="K19" i="1"/>
  <c r="K18" i="1"/>
  <c r="K17" i="1"/>
  <c r="K16" i="1"/>
  <c r="K15" i="1"/>
  <c r="I11" i="1"/>
  <c r="G11" i="1"/>
  <c r="K10" i="1"/>
  <c r="K9" i="1"/>
  <c r="I7" i="1"/>
  <c r="I12" i="1" s="1"/>
  <c r="G7" i="1"/>
  <c r="G12" i="1" s="1"/>
  <c r="K6" i="1"/>
  <c r="K65" i="7" l="1"/>
  <c r="G66" i="7"/>
  <c r="K66" i="7" s="1"/>
  <c r="K11" i="1"/>
  <c r="G56" i="1"/>
  <c r="G64" i="1" s="1"/>
  <c r="I56" i="1"/>
  <c r="I64" i="1" s="1"/>
  <c r="I65" i="1" s="1"/>
  <c r="I66" i="1" s="1"/>
  <c r="K26" i="1"/>
  <c r="K12" i="1"/>
  <c r="K54" i="1"/>
  <c r="K7" i="1"/>
  <c r="M56" i="1"/>
  <c r="M64" i="1" s="1"/>
  <c r="K33" i="1"/>
  <c r="M12" i="1"/>
  <c r="K56" i="1" l="1"/>
  <c r="K64" i="1"/>
  <c r="M65" i="1"/>
  <c r="M66" i="1" s="1"/>
  <c r="G65" i="1"/>
  <c r="G66" i="1" l="1"/>
  <c r="K66" i="1" s="1"/>
  <c r="K65" i="1"/>
</calcChain>
</file>

<file path=xl/sharedStrings.xml><?xml version="1.0" encoding="utf-8"?>
<sst xmlns="http://schemas.openxmlformats.org/spreadsheetml/2006/main" count="215" uniqueCount="132">
  <si>
    <t>$ Over Budget</t>
  </si>
  <si>
    <t>Ordinary Income/Expense</t>
  </si>
  <si>
    <t>Income</t>
  </si>
  <si>
    <t>Business Income</t>
  </si>
  <si>
    <t>Membership and Donation</t>
  </si>
  <si>
    <t>Total Business Income</t>
  </si>
  <si>
    <t>Fundraising Income</t>
  </si>
  <si>
    <t>Retail Rebate</t>
  </si>
  <si>
    <t>SAT Review</t>
  </si>
  <si>
    <t>Total Fundraising Income</t>
  </si>
  <si>
    <t>Total Income</t>
  </si>
  <si>
    <t>Expense</t>
  </si>
  <si>
    <t>Business Expenses</t>
  </si>
  <si>
    <t>Accounting/Filing Fees</t>
  </si>
  <si>
    <t>Administrative</t>
  </si>
  <si>
    <t>Bank Charges</t>
  </si>
  <si>
    <t>Beckman Crisis Fund</t>
  </si>
  <si>
    <t>Coordinating Council</t>
  </si>
  <si>
    <t>Credit Card Fees</t>
  </si>
  <si>
    <t>Insurance, Business</t>
  </si>
  <si>
    <t>Miscellaneous</t>
  </si>
  <si>
    <t>PTO Directory</t>
  </si>
  <si>
    <t>PTO Installation</t>
  </si>
  <si>
    <t>Website Maintenance</t>
  </si>
  <si>
    <t>Total Business Expenses</t>
  </si>
  <si>
    <t>Program Expense</t>
  </si>
  <si>
    <t>Academic Bulletin - Editor Fee</t>
  </si>
  <si>
    <t>ASB Support</t>
  </si>
  <si>
    <t>Blackboard Connect</t>
  </si>
  <si>
    <t>Blackboard Connect Expense</t>
  </si>
  <si>
    <t>Blackboard Connect Sponsorship</t>
  </si>
  <si>
    <t>Total Blackboard Connect</t>
  </si>
  <si>
    <t>College Night</t>
  </si>
  <si>
    <t>Disaster Preparedness</t>
  </si>
  <si>
    <t>Every 15 Minutes</t>
  </si>
  <si>
    <t>Grad Night</t>
  </si>
  <si>
    <t>Grad Night Expense</t>
  </si>
  <si>
    <t>Grad Night Income</t>
  </si>
  <si>
    <t>Total Grad Night</t>
  </si>
  <si>
    <t>Graduation Support</t>
  </si>
  <si>
    <t>Principal's Coffee</t>
  </si>
  <si>
    <t>PTO Decorations</t>
  </si>
  <si>
    <t>Robotics Program</t>
  </si>
  <si>
    <t>Senior Yearend Activities</t>
  </si>
  <si>
    <t>Student Awards</t>
  </si>
  <si>
    <t>Honor Roll Awards</t>
  </si>
  <si>
    <t>Night of the Star - Ceremony</t>
  </si>
  <si>
    <t>Night of the Star - Certificate</t>
  </si>
  <si>
    <t>Night of the Star - Medallion</t>
  </si>
  <si>
    <t>Senior Awards/Reflection</t>
  </si>
  <si>
    <t>Tru Blu Awards</t>
  </si>
  <si>
    <t>Total Student Awards</t>
  </si>
  <si>
    <t>Teacher &amp; Staff Appreciation</t>
  </si>
  <si>
    <t>Total Program Expense</t>
  </si>
  <si>
    <t>School Enrichment Expense</t>
  </si>
  <si>
    <t>Enrichment Fund</t>
  </si>
  <si>
    <t>Hospitality</t>
  </si>
  <si>
    <t>Library Fund</t>
  </si>
  <si>
    <t>TOY Classroom Support</t>
  </si>
  <si>
    <t>Total School Enrichment Expense</t>
  </si>
  <si>
    <t>Total Expense</t>
  </si>
  <si>
    <t>Net Ordinary Income</t>
  </si>
  <si>
    <t>Net Income</t>
  </si>
  <si>
    <t>Instructions for Exporting QuickBooks data</t>
  </si>
  <si>
    <t>Where did my worksheet go?</t>
  </si>
  <si>
    <t>When you export data to a new workbook, your new worksheet containing exported data goes to Sheet 1. When you export to an existing workbook,</t>
  </si>
  <si>
    <t>the new worksheet is placed in front of the last active sheet where it will be named "SheetX" using the next available number in the series.</t>
  </si>
  <si>
    <t>How do I make sure this tips sheet isn't exported with the QuickBooks report in the final workbook?</t>
  </si>
  <si>
    <t>Before exporting, on the Export Report Basic tab, deselect the option to include the instruction worksheet.</t>
  </si>
  <si>
    <t>How can I customize and update my worksheet?</t>
  </si>
  <si>
    <t>You can set up Excel links between 2 or more worksheets.  (See Microsoft Excel Help for details about linking in Excel.) You can use this</t>
  </si>
  <si>
    <t>feature to setup links between a QuickBooks summary report and your customized sheet.</t>
  </si>
  <si>
    <t>&gt;&gt; Choose one sheet as your source worksheet into which you'll export QuickBooks data. Then create another worksheet where you can</t>
  </si>
  <si>
    <t>customize your data and link the data between that sheet and the source worksheet.</t>
  </si>
  <si>
    <t>&gt;&gt; Export your source data to an existing worksheet and overwrite the current data so that the new data is used by any Excel links and formulas.</t>
  </si>
  <si>
    <t>&gt;&gt; Create Excel links between a QuickBooks data worksheet and another worksheet in the workbook.</t>
  </si>
  <si>
    <t>Troubleshooting: Why don't my links work correctly after exporting data?</t>
  </si>
  <si>
    <t>Be aware that any difference in the structure of the current report from the report that you used when setting up links, can cause mismatch</t>
  </si>
  <si>
    <t>in the links between worksheets. If you are seeing wrong data in your customized worksheet, then you may have:</t>
  </si>
  <si>
    <t>&gt;&gt; Moved or deleted elements, or changed the structure of the report in some way?  For example:</t>
  </si>
  <si>
    <t>You might have moved or deleted items from item list which gets used in a report like Inventory Valuation report.</t>
  </si>
  <si>
    <t>You might have moved or deleted accounts from accounts list which gets used in a report like Profit and Loss standard report.</t>
  </si>
  <si>
    <t>&gt;&gt; You are using a report related to accounts and have account(s) with no activity associated and did not choose to display "All rows".</t>
  </si>
  <si>
    <t>TIP: Choose display All rows (available for most of the reports), Select Modify report-&gt;Display-&gt;Advanced-&gt;Display Rows-&gt;All rows</t>
  </si>
  <si>
    <t>&gt;&gt; Deleted exported data sheet which serves as data source.</t>
  </si>
  <si>
    <t>PY Actual</t>
  </si>
  <si>
    <t>PY Budget</t>
  </si>
  <si>
    <t>CY Budget</t>
  </si>
  <si>
    <t>Comments</t>
  </si>
  <si>
    <t>Target, Kroger, escrip</t>
  </si>
  <si>
    <t>Revolution Prep (missing pmts for Spring/Summer?)</t>
  </si>
  <si>
    <t>May want to use Paypal cc account for grad night</t>
  </si>
  <si>
    <t>Every 3 years, not current year</t>
  </si>
  <si>
    <t>confetti celebration</t>
  </si>
  <si>
    <t>Scholarships</t>
  </si>
  <si>
    <t>snacks, drinks</t>
  </si>
  <si>
    <t>engraved plaques, plates and stars</t>
  </si>
  <si>
    <t>Food, décor, certificates</t>
  </si>
  <si>
    <t>Fall and Spring events</t>
  </si>
  <si>
    <t>BTS, Holiday breakfast or lunch, Spring snacks and TOY ads</t>
  </si>
  <si>
    <t>Visitors to school</t>
  </si>
  <si>
    <t>PTO donation to library</t>
  </si>
  <si>
    <t>TOY award</t>
  </si>
  <si>
    <t>Reserve Summary:</t>
  </si>
  <si>
    <t>Restricted:</t>
  </si>
  <si>
    <t>English Department</t>
  </si>
  <si>
    <t>School Enrichment</t>
  </si>
  <si>
    <t>Tablecloth usage</t>
  </si>
  <si>
    <t>Water Refill Station</t>
  </si>
  <si>
    <t>Total Restricted</t>
  </si>
  <si>
    <t>General (unrestricted)</t>
  </si>
  <si>
    <t>Total Reserves Available</t>
  </si>
  <si>
    <t>Will be on-line this year - no paper copies</t>
  </si>
  <si>
    <t>Most will be done by volunteer position</t>
  </si>
  <si>
    <t>Discontinued</t>
  </si>
  <si>
    <t>ASB will present items as needed for approval</t>
  </si>
  <si>
    <t>New building - 17 new classrooms</t>
  </si>
  <si>
    <t>This year? Checking with Irvine PD</t>
  </si>
  <si>
    <t>Career Center Luncheons (New)</t>
  </si>
  <si>
    <t>7 Luncheons (Lunch for presenters)</t>
  </si>
  <si>
    <t>Donuts, giftcards</t>
  </si>
  <si>
    <t>based on actuals</t>
  </si>
  <si>
    <t>Based on actuals</t>
  </si>
  <si>
    <t>Nancy Aynehchi</t>
  </si>
  <si>
    <t>Increased from 1 to 5 classes</t>
  </si>
  <si>
    <t>Lighting for outside of school</t>
  </si>
  <si>
    <t>Education Support</t>
  </si>
  <si>
    <t>Part-time Counselor and AVID Support</t>
  </si>
  <si>
    <t>To be used for new sound system in gym</t>
  </si>
  <si>
    <t>Prior Year Reserves</t>
  </si>
  <si>
    <t>Total</t>
  </si>
  <si>
    <t>Use of Prior Year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</si>
</sst>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\-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49" fontId="3" fillId="0" borderId="0" xfId="0" applyNumberFormat="1" applyFont="1"/>
    <xf numFmtId="49" fontId="0" fillId="0" borderId="2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4" fillId="0" borderId="0" xfId="0" applyNumberFormat="1" applyFont="1"/>
    <xf numFmtId="49" fontId="4" fillId="0" borderId="0" xfId="0" applyNumberFormat="1" applyFont="1"/>
    <xf numFmtId="164" fontId="4" fillId="0" borderId="4" xfId="0" applyNumberFormat="1" applyFont="1" applyBorder="1"/>
    <xf numFmtId="164" fontId="4" fillId="0" borderId="0" xfId="0" applyNumberFormat="1" applyFont="1" applyBorder="1"/>
    <xf numFmtId="164" fontId="4" fillId="0" borderId="5" xfId="0" applyNumberFormat="1" applyFont="1" applyBorder="1"/>
    <xf numFmtId="164" fontId="4" fillId="0" borderId="6" xfId="0" applyNumberFormat="1" applyFont="1" applyBorder="1"/>
    <xf numFmtId="164" fontId="3" fillId="0" borderId="7" xfId="0" applyNumberFormat="1" applyFont="1" applyBorder="1"/>
    <xf numFmtId="0" fontId="3" fillId="0" borderId="0" xfId="0" applyFont="1"/>
    <xf numFmtId="49" fontId="3" fillId="0" borderId="0" xfId="0" applyNumberFormat="1" applyFont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NumberFormat="1" applyFont="1"/>
    <xf numFmtId="0" fontId="0" fillId="0" borderId="0" xfId="0" applyNumberFormat="1"/>
    <xf numFmtId="0" fontId="2" fillId="0" borderId="0" xfId="0" applyFont="1"/>
    <xf numFmtId="0" fontId="5" fillId="0" borderId="0" xfId="0" applyFont="1"/>
    <xf numFmtId="0" fontId="3" fillId="0" borderId="8" xfId="0" applyNumberFormat="1" applyFont="1" applyBorder="1"/>
    <xf numFmtId="0" fontId="3" fillId="0" borderId="9" xfId="0" applyNumberFormat="1" applyFont="1" applyBorder="1"/>
    <xf numFmtId="0" fontId="0" fillId="0" borderId="10" xfId="0" applyNumberFormat="1" applyBorder="1"/>
    <xf numFmtId="0" fontId="3" fillId="0" borderId="11" xfId="0" applyNumberFormat="1" applyFont="1" applyBorder="1"/>
    <xf numFmtId="0" fontId="3" fillId="0" borderId="0" xfId="0" applyNumberFormat="1" applyFont="1" applyBorder="1"/>
    <xf numFmtId="0" fontId="0" fillId="0" borderId="12" xfId="0" applyNumberFormat="1" applyBorder="1"/>
    <xf numFmtId="43" fontId="0" fillId="0" borderId="12" xfId="1" applyFont="1" applyBorder="1"/>
    <xf numFmtId="43" fontId="0" fillId="0" borderId="13" xfId="1" applyFont="1" applyBorder="1"/>
    <xf numFmtId="0" fontId="3" fillId="0" borderId="14" xfId="0" applyNumberFormat="1" applyFont="1" applyBorder="1"/>
    <xf numFmtId="0" fontId="3" fillId="0" borderId="1" xfId="0" applyNumberFormat="1" applyFont="1" applyBorder="1"/>
    <xf numFmtId="164" fontId="3" fillId="0" borderId="0" xfId="0" applyNumberFormat="1" applyFont="1" applyBorder="1"/>
    <xf numFmtId="164" fontId="4" fillId="2" borderId="4" xfId="0" applyNumberFormat="1" applyFont="1" applyFill="1" applyBorder="1"/>
    <xf numFmtId="164" fontId="4" fillId="2" borderId="0" xfId="0" applyNumberFormat="1" applyFont="1" applyFill="1"/>
    <xf numFmtId="164" fontId="3" fillId="0" borderId="15" xfId="0" applyNumberFormat="1" applyFont="1" applyBorder="1"/>
    <xf numFmtId="164" fontId="3" fillId="0" borderId="16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/>
  </sheetViews>
  <sheetFormatPr defaultRowHeight="14.4" x14ac:dyDescent="0.3"/>
  <sheetData>
    <row r="1" spans="1:6" x14ac:dyDescent="0.3">
      <c r="F1" s="18" t="s">
        <v>63</v>
      </c>
    </row>
    <row r="3" spans="1:6" x14ac:dyDescent="0.3">
      <c r="A3" s="18" t="s">
        <v>64</v>
      </c>
    </row>
    <row r="4" spans="1:6" x14ac:dyDescent="0.3">
      <c r="B4" t="s">
        <v>65</v>
      </c>
    </row>
    <row r="5" spans="1:6" x14ac:dyDescent="0.3">
      <c r="B5" t="s">
        <v>66</v>
      </c>
    </row>
    <row r="8" spans="1:6" x14ac:dyDescent="0.3">
      <c r="A8" s="18" t="s">
        <v>67</v>
      </c>
    </row>
    <row r="9" spans="1:6" x14ac:dyDescent="0.3">
      <c r="B9" t="s">
        <v>68</v>
      </c>
    </row>
    <row r="12" spans="1:6" x14ac:dyDescent="0.3">
      <c r="A12" s="18" t="s">
        <v>69</v>
      </c>
    </row>
    <row r="13" spans="1:6" x14ac:dyDescent="0.3">
      <c r="B13" t="s">
        <v>70</v>
      </c>
    </row>
    <row r="14" spans="1:6" x14ac:dyDescent="0.3">
      <c r="B14" t="s">
        <v>71</v>
      </c>
    </row>
    <row r="15" spans="1:6" x14ac:dyDescent="0.3">
      <c r="C15" s="19" t="s">
        <v>72</v>
      </c>
    </row>
    <row r="16" spans="1:6" x14ac:dyDescent="0.3">
      <c r="C16" s="19" t="s">
        <v>73</v>
      </c>
    </row>
    <row r="17" spans="1:4" x14ac:dyDescent="0.3">
      <c r="C17" s="19" t="s">
        <v>74</v>
      </c>
    </row>
    <row r="18" spans="1:4" x14ac:dyDescent="0.3">
      <c r="C18" s="19" t="s">
        <v>75</v>
      </c>
    </row>
    <row r="21" spans="1:4" x14ac:dyDescent="0.3">
      <c r="A21" s="18" t="s">
        <v>76</v>
      </c>
    </row>
    <row r="22" spans="1:4" x14ac:dyDescent="0.3">
      <c r="B22" t="s">
        <v>77</v>
      </c>
    </row>
    <row r="23" spans="1:4" x14ac:dyDescent="0.3">
      <c r="B23" t="s">
        <v>78</v>
      </c>
    </row>
    <row r="24" spans="1:4" x14ac:dyDescent="0.3">
      <c r="C24" s="19" t="s">
        <v>79</v>
      </c>
    </row>
    <row r="25" spans="1:4" x14ac:dyDescent="0.3">
      <c r="D25" t="s">
        <v>80</v>
      </c>
    </row>
    <row r="26" spans="1:4" x14ac:dyDescent="0.3">
      <c r="D26" t="s">
        <v>81</v>
      </c>
    </row>
    <row r="27" spans="1:4" x14ac:dyDescent="0.3">
      <c r="C27" s="19" t="s">
        <v>82</v>
      </c>
    </row>
    <row r="28" spans="1:4" x14ac:dyDescent="0.3">
      <c r="D28" t="s">
        <v>83</v>
      </c>
    </row>
    <row r="29" spans="1:4" x14ac:dyDescent="0.3">
      <c r="C29" s="19" t="s">
        <v>84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F30" sqref="F30"/>
    </sheetView>
  </sheetViews>
  <sheetFormatPr defaultRowHeight="14.4" x14ac:dyDescent="0.3"/>
  <cols>
    <col min="1" max="5" width="3" style="16" customWidth="1"/>
    <col min="6" max="6" width="24.44140625" style="16" customWidth="1"/>
    <col min="7" max="7" width="11.33203125" style="17" bestFit="1" customWidth="1"/>
    <col min="8" max="8" width="2.33203125" style="17" customWidth="1"/>
    <col min="9" max="9" width="9.33203125" style="17" customWidth="1"/>
    <col min="10" max="10" width="2.33203125" style="17" customWidth="1"/>
    <col min="11" max="11" width="10.77734375" style="17" bestFit="1" customWidth="1"/>
    <col min="12" max="12" width="2.33203125" style="17" customWidth="1"/>
    <col min="13" max="13" width="11.33203125" style="17" bestFit="1" customWidth="1"/>
    <col min="14" max="14" width="3.109375" customWidth="1"/>
    <col min="15" max="15" width="47.88671875" customWidth="1"/>
  </cols>
  <sheetData>
    <row r="1" spans="1:15" ht="15" thickBot="1" x14ac:dyDescent="0.35">
      <c r="A1" s="1"/>
      <c r="B1" s="1"/>
      <c r="C1" s="1"/>
      <c r="D1" s="1"/>
      <c r="E1" s="1"/>
      <c r="F1" s="1"/>
      <c r="G1" s="3"/>
      <c r="H1" s="2"/>
      <c r="I1" s="3"/>
      <c r="J1" s="2"/>
      <c r="K1" s="3"/>
      <c r="L1" s="2"/>
      <c r="M1" s="3"/>
    </row>
    <row r="2" spans="1:15" s="15" customFormat="1" ht="15.6" thickTop="1" thickBot="1" x14ac:dyDescent="0.35">
      <c r="A2" s="12"/>
      <c r="B2" s="12"/>
      <c r="C2" s="12"/>
      <c r="D2" s="12"/>
      <c r="E2" s="12"/>
      <c r="F2" s="12"/>
      <c r="G2" s="13" t="s">
        <v>85</v>
      </c>
      <c r="H2" s="14"/>
      <c r="I2" s="13" t="s">
        <v>86</v>
      </c>
      <c r="J2" s="14"/>
      <c r="K2" s="13" t="s">
        <v>0</v>
      </c>
      <c r="L2" s="14"/>
      <c r="M2" s="13" t="s">
        <v>87</v>
      </c>
      <c r="O2" s="15" t="s">
        <v>88</v>
      </c>
    </row>
    <row r="3" spans="1:15" ht="15" thickTop="1" x14ac:dyDescent="0.3">
      <c r="A3" s="1"/>
      <c r="B3" s="1" t="s">
        <v>1</v>
      </c>
      <c r="C3" s="1"/>
      <c r="D3" s="1"/>
      <c r="E3" s="1"/>
      <c r="F3" s="1"/>
      <c r="G3" s="4"/>
      <c r="H3" s="5"/>
      <c r="I3" s="4"/>
      <c r="J3" s="5"/>
      <c r="K3" s="4"/>
      <c r="L3" s="5"/>
      <c r="M3" s="4"/>
    </row>
    <row r="4" spans="1:15" x14ac:dyDescent="0.3">
      <c r="A4" s="1"/>
      <c r="B4" s="1"/>
      <c r="C4" s="1" t="s">
        <v>2</v>
      </c>
      <c r="D4" s="1"/>
      <c r="E4" s="1"/>
      <c r="F4" s="1"/>
      <c r="G4" s="4"/>
      <c r="H4" s="5"/>
      <c r="I4" s="4"/>
      <c r="J4" s="5"/>
      <c r="K4" s="4"/>
      <c r="L4" s="5"/>
      <c r="M4" s="4"/>
    </row>
    <row r="5" spans="1:15" x14ac:dyDescent="0.3">
      <c r="A5" s="1"/>
      <c r="B5" s="1"/>
      <c r="C5" s="1"/>
      <c r="D5" s="1" t="s">
        <v>3</v>
      </c>
      <c r="E5" s="1"/>
      <c r="F5" s="1"/>
      <c r="G5" s="4"/>
      <c r="H5" s="5"/>
      <c r="I5" s="4"/>
      <c r="J5" s="5"/>
      <c r="K5" s="4"/>
      <c r="L5" s="5"/>
      <c r="M5" s="4"/>
    </row>
    <row r="6" spans="1:15" ht="15" thickBot="1" x14ac:dyDescent="0.35">
      <c r="A6" s="1"/>
      <c r="B6" s="1"/>
      <c r="C6" s="1"/>
      <c r="D6" s="1"/>
      <c r="E6" s="1" t="s">
        <v>4</v>
      </c>
      <c r="F6" s="1"/>
      <c r="G6" s="6">
        <v>60567.99</v>
      </c>
      <c r="H6" s="5"/>
      <c r="I6" s="6">
        <v>60000</v>
      </c>
      <c r="J6" s="5"/>
      <c r="K6" s="6">
        <f>ROUND((G6-I6),5)</f>
        <v>567.99</v>
      </c>
      <c r="L6" s="5"/>
      <c r="M6" s="6">
        <v>65000</v>
      </c>
      <c r="O6" t="s">
        <v>121</v>
      </c>
    </row>
    <row r="7" spans="1:15" x14ac:dyDescent="0.3">
      <c r="A7" s="1"/>
      <c r="B7" s="1"/>
      <c r="C7" s="1"/>
      <c r="D7" s="1" t="s">
        <v>5</v>
      </c>
      <c r="E7" s="1"/>
      <c r="F7" s="1"/>
      <c r="G7" s="4">
        <f>ROUND(SUM(G5:G6),5)</f>
        <v>60567.99</v>
      </c>
      <c r="H7" s="5"/>
      <c r="I7" s="4">
        <f>ROUND(SUM(I5:I6),5)</f>
        <v>60000</v>
      </c>
      <c r="J7" s="5"/>
      <c r="K7" s="4">
        <f>ROUND((G7-I7),5)</f>
        <v>567.99</v>
      </c>
      <c r="L7" s="5"/>
      <c r="M7" s="4">
        <f>ROUND(SUM(M5:M6),5)</f>
        <v>65000</v>
      </c>
    </row>
    <row r="8" spans="1:15" ht="28.8" customHeight="1" x14ac:dyDescent="0.3">
      <c r="A8" s="1"/>
      <c r="B8" s="1"/>
      <c r="C8" s="1"/>
      <c r="D8" s="1" t="s">
        <v>6</v>
      </c>
      <c r="E8" s="1"/>
      <c r="F8" s="1"/>
      <c r="G8" s="4"/>
      <c r="H8" s="5"/>
      <c r="I8" s="4"/>
      <c r="J8" s="5"/>
      <c r="K8" s="4"/>
      <c r="L8" s="5"/>
      <c r="M8" s="4"/>
    </row>
    <row r="9" spans="1:15" x14ac:dyDescent="0.3">
      <c r="A9" s="1"/>
      <c r="B9" s="1"/>
      <c r="C9" s="1"/>
      <c r="D9" s="1"/>
      <c r="E9" s="1" t="s">
        <v>7</v>
      </c>
      <c r="F9" s="1"/>
      <c r="G9" s="4">
        <v>2461.8000000000002</v>
      </c>
      <c r="H9" s="5"/>
      <c r="I9" s="4">
        <v>1500</v>
      </c>
      <c r="J9" s="5"/>
      <c r="K9" s="4">
        <f>ROUND((G9-I9),5)</f>
        <v>961.8</v>
      </c>
      <c r="L9" s="5"/>
      <c r="M9" s="4">
        <v>2000</v>
      </c>
      <c r="O9" t="s">
        <v>89</v>
      </c>
    </row>
    <row r="10" spans="1:15" ht="15" thickBot="1" x14ac:dyDescent="0.35">
      <c r="A10" s="1"/>
      <c r="B10" s="1"/>
      <c r="C10" s="1"/>
      <c r="D10" s="1"/>
      <c r="E10" s="1" t="s">
        <v>8</v>
      </c>
      <c r="F10" s="1"/>
      <c r="G10" s="7">
        <v>420</v>
      </c>
      <c r="H10" s="5"/>
      <c r="I10" s="7">
        <v>1500</v>
      </c>
      <c r="J10" s="5"/>
      <c r="K10" s="7">
        <f>ROUND((G10-I10),5)</f>
        <v>-1080</v>
      </c>
      <c r="L10" s="5"/>
      <c r="M10" s="7">
        <v>2000</v>
      </c>
      <c r="O10" t="s">
        <v>90</v>
      </c>
    </row>
    <row r="11" spans="1:15" ht="15" thickBot="1" x14ac:dyDescent="0.35">
      <c r="A11" s="1"/>
      <c r="B11" s="1"/>
      <c r="C11" s="1"/>
      <c r="D11" s="1" t="s">
        <v>9</v>
      </c>
      <c r="E11" s="1"/>
      <c r="F11" s="1"/>
      <c r="G11" s="8">
        <f>ROUND(SUM(G8:G10),5)</f>
        <v>2881.8</v>
      </c>
      <c r="H11" s="5"/>
      <c r="I11" s="8">
        <f>ROUND(SUM(I8:I10),5)</f>
        <v>3000</v>
      </c>
      <c r="J11" s="5"/>
      <c r="K11" s="8">
        <f>ROUND((G11-I11),5)</f>
        <v>-118.2</v>
      </c>
      <c r="L11" s="5"/>
      <c r="M11" s="8">
        <f>ROUND(SUM(M8:M10),5)</f>
        <v>4000</v>
      </c>
    </row>
    <row r="12" spans="1:15" ht="28.8" customHeight="1" x14ac:dyDescent="0.3">
      <c r="A12" s="1"/>
      <c r="B12" s="1"/>
      <c r="C12" s="1" t="s">
        <v>10</v>
      </c>
      <c r="D12" s="1"/>
      <c r="E12" s="1"/>
      <c r="F12" s="1"/>
      <c r="G12" s="4">
        <f>ROUND(G4+G7+G11,5)</f>
        <v>63449.79</v>
      </c>
      <c r="H12" s="5"/>
      <c r="I12" s="4">
        <f>ROUND(I4+I7+I11,5)</f>
        <v>63000</v>
      </c>
      <c r="J12" s="5"/>
      <c r="K12" s="4">
        <f>ROUND((G12-I12),5)</f>
        <v>449.79</v>
      </c>
      <c r="L12" s="5"/>
      <c r="M12" s="4">
        <f>ROUND(M4+M7+M11,5)</f>
        <v>69000</v>
      </c>
    </row>
    <row r="13" spans="1:15" ht="28.8" customHeight="1" x14ac:dyDescent="0.3">
      <c r="A13" s="1"/>
      <c r="B13" s="1"/>
      <c r="C13" s="1" t="s">
        <v>11</v>
      </c>
      <c r="D13" s="1"/>
      <c r="E13" s="1"/>
      <c r="F13" s="1"/>
      <c r="G13" s="4"/>
      <c r="H13" s="5"/>
      <c r="I13" s="4"/>
      <c r="J13" s="5"/>
      <c r="K13" s="4"/>
      <c r="L13" s="5"/>
      <c r="M13" s="4"/>
    </row>
    <row r="14" spans="1:15" x14ac:dyDescent="0.3">
      <c r="A14" s="1"/>
      <c r="B14" s="1"/>
      <c r="C14" s="1"/>
      <c r="D14" s="1" t="s">
        <v>12</v>
      </c>
      <c r="E14" s="1"/>
      <c r="F14" s="1"/>
      <c r="G14" s="4"/>
      <c r="H14" s="5"/>
      <c r="I14" s="4"/>
      <c r="J14" s="5"/>
      <c r="K14" s="4"/>
      <c r="L14" s="5"/>
      <c r="M14" s="4"/>
    </row>
    <row r="15" spans="1:15" x14ac:dyDescent="0.3">
      <c r="A15" s="1"/>
      <c r="B15" s="1"/>
      <c r="C15" s="1"/>
      <c r="D15" s="1"/>
      <c r="E15" s="1" t="s">
        <v>13</v>
      </c>
      <c r="F15" s="1"/>
      <c r="G15" s="4">
        <v>97.52</v>
      </c>
      <c r="H15" s="5"/>
      <c r="I15" s="4">
        <v>100</v>
      </c>
      <c r="J15" s="5"/>
      <c r="K15" s="4">
        <f t="shared" ref="K15:K26" si="0">ROUND((G15-I15),5)</f>
        <v>-2.48</v>
      </c>
      <c r="L15" s="5"/>
      <c r="M15" s="4">
        <v>100</v>
      </c>
    </row>
    <row r="16" spans="1:15" x14ac:dyDescent="0.3">
      <c r="A16" s="1"/>
      <c r="B16" s="1"/>
      <c r="C16" s="1"/>
      <c r="D16" s="1"/>
      <c r="E16" s="1" t="s">
        <v>14</v>
      </c>
      <c r="F16" s="1"/>
      <c r="G16" s="4">
        <v>134.22</v>
      </c>
      <c r="H16" s="5"/>
      <c r="I16" s="4">
        <v>300</v>
      </c>
      <c r="J16" s="5"/>
      <c r="K16" s="4">
        <f t="shared" si="0"/>
        <v>-165.78</v>
      </c>
      <c r="L16" s="5"/>
      <c r="M16" s="4">
        <v>300</v>
      </c>
    </row>
    <row r="17" spans="1:15" x14ac:dyDescent="0.3">
      <c r="A17" s="1"/>
      <c r="B17" s="1"/>
      <c r="C17" s="1"/>
      <c r="D17" s="1"/>
      <c r="E17" s="1" t="s">
        <v>15</v>
      </c>
      <c r="F17" s="1"/>
      <c r="G17" s="4">
        <v>67.83</v>
      </c>
      <c r="H17" s="5"/>
      <c r="I17" s="4">
        <v>50</v>
      </c>
      <c r="J17" s="5"/>
      <c r="K17" s="4">
        <f t="shared" si="0"/>
        <v>17.829999999999998</v>
      </c>
      <c r="L17" s="5"/>
      <c r="M17" s="4">
        <v>50</v>
      </c>
    </row>
    <row r="18" spans="1:15" x14ac:dyDescent="0.3">
      <c r="A18" s="1"/>
      <c r="B18" s="1"/>
      <c r="C18" s="1"/>
      <c r="D18" s="1"/>
      <c r="E18" s="1" t="s">
        <v>16</v>
      </c>
      <c r="F18" s="1"/>
      <c r="G18" s="4">
        <v>0</v>
      </c>
      <c r="H18" s="5"/>
      <c r="I18" s="4">
        <v>400</v>
      </c>
      <c r="J18" s="5"/>
      <c r="K18" s="4">
        <f t="shared" si="0"/>
        <v>-400</v>
      </c>
      <c r="L18" s="5"/>
      <c r="M18" s="4">
        <v>400</v>
      </c>
    </row>
    <row r="19" spans="1:15" x14ac:dyDescent="0.3">
      <c r="A19" s="1"/>
      <c r="B19" s="1"/>
      <c r="C19" s="1"/>
      <c r="D19" s="1"/>
      <c r="E19" s="1" t="s">
        <v>17</v>
      </c>
      <c r="F19" s="1"/>
      <c r="G19" s="4">
        <v>240</v>
      </c>
      <c r="H19" s="5"/>
      <c r="I19" s="4">
        <v>300</v>
      </c>
      <c r="J19" s="5"/>
      <c r="K19" s="4">
        <f t="shared" si="0"/>
        <v>-60</v>
      </c>
      <c r="L19" s="5"/>
      <c r="M19" s="4">
        <v>300</v>
      </c>
    </row>
    <row r="20" spans="1:15" x14ac:dyDescent="0.3">
      <c r="A20" s="1"/>
      <c r="B20" s="1"/>
      <c r="C20" s="1"/>
      <c r="D20" s="1"/>
      <c r="E20" s="1" t="s">
        <v>18</v>
      </c>
      <c r="F20" s="1"/>
      <c r="G20" s="4">
        <v>0</v>
      </c>
      <c r="H20" s="5"/>
      <c r="I20" s="4">
        <v>300</v>
      </c>
      <c r="J20" s="5"/>
      <c r="K20" s="4">
        <f t="shared" si="0"/>
        <v>-300</v>
      </c>
      <c r="L20" s="5"/>
      <c r="M20" s="4">
        <v>300</v>
      </c>
      <c r="O20" t="s">
        <v>91</v>
      </c>
    </row>
    <row r="21" spans="1:15" x14ac:dyDescent="0.3">
      <c r="A21" s="1"/>
      <c r="B21" s="1"/>
      <c r="C21" s="1"/>
      <c r="D21" s="1"/>
      <c r="E21" s="1" t="s">
        <v>19</v>
      </c>
      <c r="F21" s="1"/>
      <c r="G21" s="4">
        <v>630</v>
      </c>
      <c r="H21" s="5"/>
      <c r="I21" s="4">
        <v>630</v>
      </c>
      <c r="J21" s="5"/>
      <c r="K21" s="4">
        <f t="shared" si="0"/>
        <v>0</v>
      </c>
      <c r="L21" s="5"/>
      <c r="M21" s="4">
        <v>630</v>
      </c>
    </row>
    <row r="22" spans="1:15" x14ac:dyDescent="0.3">
      <c r="A22" s="1"/>
      <c r="B22" s="1"/>
      <c r="C22" s="1"/>
      <c r="D22" s="1"/>
      <c r="E22" s="1" t="s">
        <v>20</v>
      </c>
      <c r="F22" s="1"/>
      <c r="G22" s="4">
        <v>126.37</v>
      </c>
      <c r="H22" s="5"/>
      <c r="I22" s="4">
        <v>250</v>
      </c>
      <c r="J22" s="5"/>
      <c r="K22" s="4">
        <f t="shared" si="0"/>
        <v>-123.63</v>
      </c>
      <c r="L22" s="5"/>
      <c r="M22" s="4">
        <v>250</v>
      </c>
    </row>
    <row r="23" spans="1:15" x14ac:dyDescent="0.3">
      <c r="A23" s="1"/>
      <c r="B23" s="1"/>
      <c r="C23" s="1"/>
      <c r="D23" s="1"/>
      <c r="E23" s="1" t="s">
        <v>21</v>
      </c>
      <c r="F23" s="1"/>
      <c r="G23" s="4">
        <v>959.76</v>
      </c>
      <c r="H23" s="5"/>
      <c r="I23" s="4">
        <v>2000</v>
      </c>
      <c r="J23" s="5"/>
      <c r="K23" s="4">
        <f t="shared" si="0"/>
        <v>-1040.24</v>
      </c>
      <c r="L23" s="5"/>
      <c r="M23" s="4">
        <v>650</v>
      </c>
      <c r="O23" t="s">
        <v>112</v>
      </c>
    </row>
    <row r="24" spans="1:15" x14ac:dyDescent="0.3">
      <c r="A24" s="1"/>
      <c r="B24" s="1"/>
      <c r="C24" s="1"/>
      <c r="D24" s="1"/>
      <c r="E24" s="1" t="s">
        <v>22</v>
      </c>
      <c r="F24" s="1"/>
      <c r="G24" s="4">
        <v>168</v>
      </c>
      <c r="H24" s="5"/>
      <c r="I24" s="4">
        <v>250</v>
      </c>
      <c r="J24" s="5"/>
      <c r="K24" s="4">
        <f t="shared" si="0"/>
        <v>-82</v>
      </c>
      <c r="L24" s="5"/>
      <c r="M24" s="4">
        <v>250</v>
      </c>
    </row>
    <row r="25" spans="1:15" ht="15" thickBot="1" x14ac:dyDescent="0.35">
      <c r="A25" s="1"/>
      <c r="B25" s="1"/>
      <c r="C25" s="1"/>
      <c r="D25" s="1"/>
      <c r="E25" s="1" t="s">
        <v>23</v>
      </c>
      <c r="F25" s="1"/>
      <c r="G25" s="6">
        <v>1708.15</v>
      </c>
      <c r="H25" s="5"/>
      <c r="I25" s="6">
        <v>2300</v>
      </c>
      <c r="J25" s="5"/>
      <c r="K25" s="6">
        <f t="shared" si="0"/>
        <v>-591.85</v>
      </c>
      <c r="L25" s="5"/>
      <c r="M25" s="6">
        <v>300</v>
      </c>
      <c r="O25" t="s">
        <v>113</v>
      </c>
    </row>
    <row r="26" spans="1:15" x14ac:dyDescent="0.3">
      <c r="A26" s="1"/>
      <c r="B26" s="1"/>
      <c r="C26" s="1"/>
      <c r="D26" s="1" t="s">
        <v>24</v>
      </c>
      <c r="E26" s="1"/>
      <c r="F26" s="1"/>
      <c r="G26" s="4">
        <f>ROUND(SUM(G14:G25),5)</f>
        <v>4131.8500000000004</v>
      </c>
      <c r="H26" s="5"/>
      <c r="I26" s="4">
        <f>ROUND(SUM(I14:I25),5)</f>
        <v>6880</v>
      </c>
      <c r="J26" s="5"/>
      <c r="K26" s="4">
        <f t="shared" si="0"/>
        <v>-2748.15</v>
      </c>
      <c r="L26" s="5"/>
      <c r="M26" s="4">
        <f>ROUND(SUM(M14:M25),5)</f>
        <v>3530</v>
      </c>
    </row>
    <row r="27" spans="1:15" ht="28.8" customHeight="1" x14ac:dyDescent="0.3">
      <c r="A27" s="1"/>
      <c r="B27" s="1"/>
      <c r="C27" s="1"/>
      <c r="D27" s="1" t="s">
        <v>25</v>
      </c>
      <c r="E27" s="1"/>
      <c r="F27" s="1"/>
      <c r="G27" s="4"/>
      <c r="H27" s="5"/>
      <c r="I27" s="4"/>
      <c r="J27" s="5"/>
      <c r="K27" s="4"/>
      <c r="L27" s="5"/>
      <c r="M27" s="4"/>
    </row>
    <row r="28" spans="1:15" x14ac:dyDescent="0.3">
      <c r="A28" s="1"/>
      <c r="B28" s="1"/>
      <c r="C28" s="1"/>
      <c r="D28" s="1"/>
      <c r="E28" s="1" t="s">
        <v>26</v>
      </c>
      <c r="F28" s="1"/>
      <c r="G28" s="4">
        <v>0</v>
      </c>
      <c r="H28" s="5"/>
      <c r="I28" s="4">
        <v>1000</v>
      </c>
      <c r="J28" s="5"/>
      <c r="K28" s="4">
        <f>ROUND((G28-I28),5)</f>
        <v>-1000</v>
      </c>
      <c r="L28" s="5"/>
      <c r="M28" s="4">
        <v>0</v>
      </c>
      <c r="O28" t="s">
        <v>114</v>
      </c>
    </row>
    <row r="29" spans="1:15" x14ac:dyDescent="0.3">
      <c r="A29" s="1"/>
      <c r="B29" s="1"/>
      <c r="C29" s="1"/>
      <c r="D29" s="1"/>
      <c r="E29" s="1" t="s">
        <v>27</v>
      </c>
      <c r="F29" s="1"/>
      <c r="G29" s="4">
        <v>0</v>
      </c>
      <c r="H29" s="5"/>
      <c r="I29" s="4">
        <v>1250</v>
      </c>
      <c r="J29" s="5"/>
      <c r="K29" s="4">
        <f>ROUND((G29-I29),5)</f>
        <v>-1250</v>
      </c>
      <c r="L29" s="5"/>
      <c r="M29" s="4">
        <v>0</v>
      </c>
      <c r="O29" t="s">
        <v>115</v>
      </c>
    </row>
    <row r="30" spans="1:15" x14ac:dyDescent="0.3">
      <c r="A30" s="1"/>
      <c r="B30" s="1"/>
      <c r="C30" s="1"/>
      <c r="D30" s="1"/>
      <c r="E30" s="1" t="s">
        <v>28</v>
      </c>
      <c r="F30" s="1"/>
      <c r="G30" s="4"/>
      <c r="H30" s="5"/>
      <c r="I30" s="4"/>
      <c r="J30" s="5"/>
      <c r="K30" s="4"/>
      <c r="L30" s="5"/>
      <c r="M30" s="4"/>
    </row>
    <row r="31" spans="1:15" x14ac:dyDescent="0.3">
      <c r="A31" s="1"/>
      <c r="B31" s="1"/>
      <c r="C31" s="1"/>
      <c r="D31" s="1"/>
      <c r="E31" s="1"/>
      <c r="F31" s="1" t="s">
        <v>29</v>
      </c>
      <c r="G31" s="4">
        <v>5250</v>
      </c>
      <c r="H31" s="5"/>
      <c r="I31" s="4">
        <v>5250</v>
      </c>
      <c r="J31" s="5"/>
      <c r="K31" s="4">
        <f t="shared" ref="K31:K37" si="1">ROUND((G31-I31),5)</f>
        <v>0</v>
      </c>
      <c r="L31" s="5"/>
      <c r="M31" s="4">
        <v>4200</v>
      </c>
      <c r="O31" t="s">
        <v>122</v>
      </c>
    </row>
    <row r="32" spans="1:15" ht="15" thickBot="1" x14ac:dyDescent="0.35">
      <c r="A32" s="1"/>
      <c r="B32" s="1"/>
      <c r="C32" s="1"/>
      <c r="D32" s="1"/>
      <c r="E32" s="1"/>
      <c r="F32" s="1" t="s">
        <v>30</v>
      </c>
      <c r="G32" s="6">
        <v>-1500</v>
      </c>
      <c r="H32" s="5"/>
      <c r="I32" s="6">
        <v>-1500</v>
      </c>
      <c r="J32" s="5"/>
      <c r="K32" s="6">
        <f t="shared" si="1"/>
        <v>0</v>
      </c>
      <c r="L32" s="5"/>
      <c r="M32" s="31">
        <v>-1500</v>
      </c>
      <c r="O32" t="s">
        <v>123</v>
      </c>
    </row>
    <row r="33" spans="1:15" ht="2.4" customHeight="1" x14ac:dyDescent="0.3">
      <c r="A33" s="1"/>
      <c r="B33" s="1"/>
      <c r="C33" s="1"/>
      <c r="D33" s="1"/>
      <c r="E33" s="1" t="s">
        <v>31</v>
      </c>
      <c r="F33" s="1"/>
      <c r="G33" s="4">
        <f>ROUND(SUM(G30:G32),5)</f>
        <v>3750</v>
      </c>
      <c r="H33" s="5"/>
      <c r="I33" s="4">
        <f>ROUND(SUM(I30:I32),5)</f>
        <v>3750</v>
      </c>
      <c r="J33" s="5"/>
      <c r="K33" s="4">
        <f t="shared" si="1"/>
        <v>0</v>
      </c>
      <c r="L33" s="5"/>
      <c r="M33" s="4">
        <f>ROUND(SUM(M30:M32),5)</f>
        <v>2700</v>
      </c>
    </row>
    <row r="34" spans="1:15" ht="26.4" customHeight="1" x14ac:dyDescent="0.3">
      <c r="A34" s="1"/>
      <c r="B34" s="1"/>
      <c r="C34" s="1"/>
      <c r="D34" s="1"/>
      <c r="E34" s="1" t="s">
        <v>118</v>
      </c>
      <c r="F34" s="1"/>
      <c r="G34" s="4"/>
      <c r="H34" s="5"/>
      <c r="I34" s="4"/>
      <c r="J34" s="5"/>
      <c r="K34" s="4"/>
      <c r="L34" s="5"/>
      <c r="M34" s="4">
        <v>700</v>
      </c>
      <c r="O34" t="s">
        <v>119</v>
      </c>
    </row>
    <row r="35" spans="1:15" ht="15" customHeight="1" x14ac:dyDescent="0.3">
      <c r="A35" s="1"/>
      <c r="B35" s="1"/>
      <c r="C35" s="1"/>
      <c r="D35" s="1"/>
      <c r="E35" s="1" t="s">
        <v>32</v>
      </c>
      <c r="F35" s="1"/>
      <c r="G35" s="4">
        <v>1741.8</v>
      </c>
      <c r="H35" s="5"/>
      <c r="I35" s="4">
        <v>2000</v>
      </c>
      <c r="J35" s="5"/>
      <c r="K35" s="4">
        <f t="shared" si="1"/>
        <v>-258.2</v>
      </c>
      <c r="L35" s="5"/>
      <c r="M35" s="4">
        <v>0</v>
      </c>
      <c r="O35" t="s">
        <v>92</v>
      </c>
    </row>
    <row r="36" spans="1:15" x14ac:dyDescent="0.3">
      <c r="A36" s="1"/>
      <c r="B36" s="1"/>
      <c r="C36" s="1"/>
      <c r="D36" s="1"/>
      <c r="E36" s="1" t="s">
        <v>33</v>
      </c>
      <c r="F36" s="1"/>
      <c r="G36" s="4">
        <v>3657.8</v>
      </c>
      <c r="H36" s="5"/>
      <c r="I36" s="4">
        <v>4000</v>
      </c>
      <c r="J36" s="5"/>
      <c r="K36" s="4">
        <f t="shared" si="1"/>
        <v>-342.2</v>
      </c>
      <c r="L36" s="5"/>
      <c r="M36" s="4">
        <v>1000</v>
      </c>
      <c r="O36" t="s">
        <v>116</v>
      </c>
    </row>
    <row r="37" spans="1:15" x14ac:dyDescent="0.3">
      <c r="A37" s="1"/>
      <c r="B37" s="1"/>
      <c r="C37" s="1"/>
      <c r="D37" s="1"/>
      <c r="E37" s="1" t="s">
        <v>34</v>
      </c>
      <c r="F37" s="1"/>
      <c r="G37" s="4">
        <v>100</v>
      </c>
      <c r="H37" s="5"/>
      <c r="I37" s="4">
        <v>4000</v>
      </c>
      <c r="J37" s="5"/>
      <c r="K37" s="4">
        <f t="shared" si="1"/>
        <v>-3900</v>
      </c>
      <c r="L37" s="5"/>
      <c r="M37" s="4">
        <v>4000</v>
      </c>
      <c r="O37" t="s">
        <v>117</v>
      </c>
    </row>
    <row r="38" spans="1:15" x14ac:dyDescent="0.3">
      <c r="A38" s="1"/>
      <c r="B38" s="1"/>
      <c r="C38" s="1"/>
      <c r="D38" s="1"/>
      <c r="E38" s="1" t="s">
        <v>35</v>
      </c>
      <c r="F38" s="1"/>
      <c r="G38" s="4"/>
      <c r="H38" s="5"/>
      <c r="I38" s="4"/>
      <c r="J38" s="5"/>
      <c r="K38" s="4"/>
      <c r="L38" s="5"/>
      <c r="M38" s="4"/>
    </row>
    <row r="39" spans="1:15" x14ac:dyDescent="0.3">
      <c r="A39" s="1"/>
      <c r="B39" s="1"/>
      <c r="C39" s="1"/>
      <c r="D39" s="1"/>
      <c r="E39" s="1"/>
      <c r="F39" s="1" t="s">
        <v>36</v>
      </c>
      <c r="G39" s="4">
        <v>63787.91</v>
      </c>
      <c r="H39" s="5"/>
      <c r="I39" s="4">
        <v>61400</v>
      </c>
      <c r="J39" s="5"/>
      <c r="K39" s="4">
        <f t="shared" ref="K39:K46" si="2">ROUND((G39-I39),5)</f>
        <v>2387.91</v>
      </c>
      <c r="L39" s="5"/>
      <c r="M39" s="4">
        <v>65000</v>
      </c>
    </row>
    <row r="40" spans="1:15" ht="15" thickBot="1" x14ac:dyDescent="0.35">
      <c r="A40" s="1"/>
      <c r="B40" s="1"/>
      <c r="C40" s="1"/>
      <c r="D40" s="1"/>
      <c r="E40" s="1"/>
      <c r="F40" s="1" t="s">
        <v>37</v>
      </c>
      <c r="G40" s="6">
        <v>-65427.57</v>
      </c>
      <c r="H40" s="5"/>
      <c r="I40" s="6">
        <v>-60000</v>
      </c>
      <c r="J40" s="5"/>
      <c r="K40" s="6">
        <f t="shared" si="2"/>
        <v>-5427.57</v>
      </c>
      <c r="L40" s="5"/>
      <c r="M40" s="6">
        <v>-65000</v>
      </c>
    </row>
    <row r="41" spans="1:15" x14ac:dyDescent="0.3">
      <c r="A41" s="1"/>
      <c r="B41" s="1"/>
      <c r="C41" s="1"/>
      <c r="D41" s="1"/>
      <c r="E41" s="1" t="s">
        <v>38</v>
      </c>
      <c r="F41" s="1"/>
      <c r="G41" s="4">
        <f>ROUND(SUM(G38:G40),5)</f>
        <v>-1639.66</v>
      </c>
      <c r="H41" s="5"/>
      <c r="I41" s="4">
        <f>ROUND(SUM(I38:I40),5)</f>
        <v>1400</v>
      </c>
      <c r="J41" s="5"/>
      <c r="K41" s="4">
        <f t="shared" si="2"/>
        <v>-3039.66</v>
      </c>
      <c r="L41" s="5"/>
      <c r="M41" s="4">
        <f>ROUND(SUM(M38:M40),5)</f>
        <v>0</v>
      </c>
    </row>
    <row r="42" spans="1:15" ht="28.8" customHeight="1" x14ac:dyDescent="0.3">
      <c r="A42" s="1"/>
      <c r="B42" s="1"/>
      <c r="C42" s="1"/>
      <c r="D42" s="1"/>
      <c r="E42" s="1" t="s">
        <v>39</v>
      </c>
      <c r="F42" s="1"/>
      <c r="G42" s="4">
        <v>1179.76</v>
      </c>
      <c r="H42" s="5"/>
      <c r="I42" s="4">
        <v>1500</v>
      </c>
      <c r="J42" s="5"/>
      <c r="K42" s="4">
        <f t="shared" si="2"/>
        <v>-320.24</v>
      </c>
      <c r="L42" s="5"/>
      <c r="M42" s="4">
        <v>1500</v>
      </c>
      <c r="O42" t="s">
        <v>93</v>
      </c>
    </row>
    <row r="43" spans="1:15" x14ac:dyDescent="0.3">
      <c r="A43" s="1"/>
      <c r="B43" s="1"/>
      <c r="C43" s="1"/>
      <c r="D43" s="1"/>
      <c r="E43" s="1" t="s">
        <v>40</v>
      </c>
      <c r="F43" s="1"/>
      <c r="G43" s="4">
        <v>0</v>
      </c>
      <c r="H43" s="5"/>
      <c r="I43" s="4">
        <v>50</v>
      </c>
      <c r="J43" s="5"/>
      <c r="K43" s="4">
        <f t="shared" si="2"/>
        <v>-50</v>
      </c>
      <c r="L43" s="5"/>
      <c r="M43" s="4">
        <v>50</v>
      </c>
    </row>
    <row r="44" spans="1:15" x14ac:dyDescent="0.3">
      <c r="A44" s="1"/>
      <c r="B44" s="1"/>
      <c r="C44" s="1"/>
      <c r="D44" s="1"/>
      <c r="E44" s="1" t="s">
        <v>41</v>
      </c>
      <c r="F44" s="1"/>
      <c r="G44" s="4">
        <v>0</v>
      </c>
      <c r="H44" s="5"/>
      <c r="I44" s="4">
        <v>300</v>
      </c>
      <c r="J44" s="5"/>
      <c r="K44" s="4">
        <f t="shared" si="2"/>
        <v>-300</v>
      </c>
      <c r="L44" s="5"/>
      <c r="M44" s="4">
        <v>300</v>
      </c>
    </row>
    <row r="45" spans="1:15" x14ac:dyDescent="0.3">
      <c r="A45" s="1"/>
      <c r="B45" s="1"/>
      <c r="C45" s="1"/>
      <c r="D45" s="1"/>
      <c r="E45" s="1" t="s">
        <v>42</v>
      </c>
      <c r="F45" s="1"/>
      <c r="G45" s="4">
        <v>821.42</v>
      </c>
      <c r="H45" s="5"/>
      <c r="I45" s="4">
        <v>2000</v>
      </c>
      <c r="J45" s="5"/>
      <c r="K45" s="4">
        <f t="shared" si="2"/>
        <v>-1178.58</v>
      </c>
      <c r="L45" s="5"/>
      <c r="M45" s="32">
        <v>0</v>
      </c>
      <c r="O45" t="s">
        <v>124</v>
      </c>
    </row>
    <row r="46" spans="1:15" x14ac:dyDescent="0.3">
      <c r="A46" s="1"/>
      <c r="B46" s="1"/>
      <c r="C46" s="1"/>
      <c r="D46" s="1"/>
      <c r="E46" s="1" t="s">
        <v>43</v>
      </c>
      <c r="F46" s="1"/>
      <c r="G46" s="4">
        <v>0</v>
      </c>
      <c r="H46" s="5"/>
      <c r="I46" s="4">
        <v>5000</v>
      </c>
      <c r="J46" s="5"/>
      <c r="K46" s="4">
        <f t="shared" si="2"/>
        <v>-5000</v>
      </c>
      <c r="L46" s="5"/>
      <c r="M46" s="4">
        <v>5000</v>
      </c>
      <c r="O46" t="s">
        <v>94</v>
      </c>
    </row>
    <row r="47" spans="1:15" x14ac:dyDescent="0.3">
      <c r="A47" s="1"/>
      <c r="B47" s="1"/>
      <c r="C47" s="1"/>
      <c r="D47" s="1"/>
      <c r="E47" s="1" t="s">
        <v>44</v>
      </c>
      <c r="F47" s="1"/>
      <c r="G47" s="4"/>
      <c r="H47" s="5"/>
      <c r="I47" s="4"/>
      <c r="J47" s="5"/>
      <c r="K47" s="4"/>
      <c r="L47" s="5"/>
      <c r="M47" s="4"/>
    </row>
    <row r="48" spans="1:15" x14ac:dyDescent="0.3">
      <c r="A48" s="1"/>
      <c r="B48" s="1"/>
      <c r="C48" s="1"/>
      <c r="D48" s="1"/>
      <c r="E48" s="1"/>
      <c r="F48" s="1" t="s">
        <v>45</v>
      </c>
      <c r="G48" s="4">
        <v>719.7</v>
      </c>
      <c r="H48" s="5"/>
      <c r="I48" s="4">
        <v>2100</v>
      </c>
      <c r="J48" s="5"/>
      <c r="K48" s="4">
        <f t="shared" ref="K48:K56" si="3">ROUND((G48-I48),5)</f>
        <v>-1380.3</v>
      </c>
      <c r="L48" s="5"/>
      <c r="M48" s="4">
        <v>2100</v>
      </c>
      <c r="O48" t="s">
        <v>120</v>
      </c>
    </row>
    <row r="49" spans="1:15" x14ac:dyDescent="0.3">
      <c r="A49" s="1"/>
      <c r="B49" s="1"/>
      <c r="C49" s="1"/>
      <c r="D49" s="1"/>
      <c r="E49" s="1"/>
      <c r="F49" s="1" t="s">
        <v>46</v>
      </c>
      <c r="G49" s="4">
        <v>972.63</v>
      </c>
      <c r="H49" s="5"/>
      <c r="I49" s="4">
        <v>1700</v>
      </c>
      <c r="J49" s="5"/>
      <c r="K49" s="4">
        <f t="shared" si="3"/>
        <v>-727.37</v>
      </c>
      <c r="L49" s="5"/>
      <c r="M49" s="4">
        <v>1700</v>
      </c>
      <c r="O49" t="s">
        <v>95</v>
      </c>
    </row>
    <row r="50" spans="1:15" x14ac:dyDescent="0.3">
      <c r="A50" s="1"/>
      <c r="B50" s="1"/>
      <c r="C50" s="1"/>
      <c r="D50" s="1"/>
      <c r="E50" s="1"/>
      <c r="F50" s="1" t="s">
        <v>47</v>
      </c>
      <c r="G50" s="4">
        <v>1394</v>
      </c>
      <c r="H50" s="5"/>
      <c r="I50" s="4">
        <v>1300</v>
      </c>
      <c r="J50" s="5"/>
      <c r="K50" s="4">
        <f t="shared" si="3"/>
        <v>94</v>
      </c>
      <c r="L50" s="5"/>
      <c r="M50" s="4">
        <v>1500</v>
      </c>
    </row>
    <row r="51" spans="1:15" x14ac:dyDescent="0.3">
      <c r="A51" s="1"/>
      <c r="B51" s="1"/>
      <c r="C51" s="1"/>
      <c r="D51" s="1"/>
      <c r="E51" s="1"/>
      <c r="F51" s="1" t="s">
        <v>48</v>
      </c>
      <c r="G51" s="4">
        <v>883.44</v>
      </c>
      <c r="H51" s="5"/>
      <c r="I51" s="4">
        <v>600</v>
      </c>
      <c r="J51" s="5"/>
      <c r="K51" s="4">
        <f t="shared" si="3"/>
        <v>283.44</v>
      </c>
      <c r="L51" s="5"/>
      <c r="M51" s="4">
        <v>1000</v>
      </c>
      <c r="O51" t="s">
        <v>96</v>
      </c>
    </row>
    <row r="52" spans="1:15" x14ac:dyDescent="0.3">
      <c r="A52" s="1"/>
      <c r="B52" s="1"/>
      <c r="C52" s="1"/>
      <c r="D52" s="1"/>
      <c r="E52" s="1"/>
      <c r="F52" s="1" t="s">
        <v>49</v>
      </c>
      <c r="G52" s="4">
        <v>1036.21</v>
      </c>
      <c r="H52" s="5"/>
      <c r="I52" s="4">
        <v>1500</v>
      </c>
      <c r="J52" s="5"/>
      <c r="K52" s="4">
        <f t="shared" si="3"/>
        <v>-463.79</v>
      </c>
      <c r="L52" s="5"/>
      <c r="M52" s="4">
        <v>1500</v>
      </c>
      <c r="O52" t="s">
        <v>97</v>
      </c>
    </row>
    <row r="53" spans="1:15" ht="15" thickBot="1" x14ac:dyDescent="0.35">
      <c r="A53" s="1"/>
      <c r="B53" s="1"/>
      <c r="C53" s="1"/>
      <c r="D53" s="1"/>
      <c r="E53" s="1"/>
      <c r="F53" s="1" t="s">
        <v>50</v>
      </c>
      <c r="G53" s="6">
        <v>1719.7</v>
      </c>
      <c r="H53" s="5"/>
      <c r="I53" s="6">
        <v>1700</v>
      </c>
      <c r="J53" s="5"/>
      <c r="K53" s="6">
        <f t="shared" si="3"/>
        <v>19.7</v>
      </c>
      <c r="L53" s="5"/>
      <c r="M53" s="6">
        <v>2000</v>
      </c>
      <c r="O53" t="s">
        <v>98</v>
      </c>
    </row>
    <row r="54" spans="1:15" x14ac:dyDescent="0.3">
      <c r="A54" s="1"/>
      <c r="B54" s="1"/>
      <c r="C54" s="1"/>
      <c r="D54" s="1"/>
      <c r="E54" s="1" t="s">
        <v>51</v>
      </c>
      <c r="F54" s="1"/>
      <c r="G54" s="4">
        <f>ROUND(SUM(G47:G53),5)</f>
        <v>6725.68</v>
      </c>
      <c r="H54" s="5"/>
      <c r="I54" s="4">
        <f>ROUND(SUM(I47:I53),5)</f>
        <v>8900</v>
      </c>
      <c r="J54" s="5"/>
      <c r="K54" s="4">
        <f t="shared" si="3"/>
        <v>-2174.3200000000002</v>
      </c>
      <c r="L54" s="5"/>
      <c r="M54" s="4">
        <f>ROUND(SUM(M47:M53),5)</f>
        <v>9800</v>
      </c>
    </row>
    <row r="55" spans="1:15" ht="28.8" customHeight="1" thickBot="1" x14ac:dyDescent="0.35">
      <c r="A55" s="1"/>
      <c r="B55" s="1"/>
      <c r="C55" s="1"/>
      <c r="D55" s="1"/>
      <c r="E55" s="1" t="s">
        <v>52</v>
      </c>
      <c r="F55" s="1"/>
      <c r="G55" s="6">
        <v>3110.41</v>
      </c>
      <c r="H55" s="5"/>
      <c r="I55" s="6">
        <v>3000</v>
      </c>
      <c r="J55" s="5"/>
      <c r="K55" s="6">
        <f t="shared" si="3"/>
        <v>110.41</v>
      </c>
      <c r="L55" s="5"/>
      <c r="M55" s="6">
        <v>3500</v>
      </c>
      <c r="O55" t="s">
        <v>99</v>
      </c>
    </row>
    <row r="56" spans="1:15" x14ac:dyDescent="0.3">
      <c r="A56" s="1"/>
      <c r="B56" s="1"/>
      <c r="C56" s="1"/>
      <c r="D56" s="1" t="s">
        <v>53</v>
      </c>
      <c r="E56" s="1"/>
      <c r="F56" s="1"/>
      <c r="G56" s="4">
        <f>ROUND(SUM(G27:G29)+SUM(G33:G37)+SUM(G41:G46)+SUM(G54:G55),5)</f>
        <v>19447.21</v>
      </c>
      <c r="H56" s="5"/>
      <c r="I56" s="4">
        <f>ROUND(SUM(I27:I29)+SUM(I33:I37)+SUM(I41:I46)+SUM(I54:I55),5)</f>
        <v>38150</v>
      </c>
      <c r="J56" s="5"/>
      <c r="K56" s="4">
        <f t="shared" si="3"/>
        <v>-18702.79</v>
      </c>
      <c r="L56" s="5"/>
      <c r="M56" s="4">
        <f>ROUND(SUM(M27:M29)+SUM(M33:M37)+SUM(M41:M46)+SUM(M54:M55),5)</f>
        <v>28550</v>
      </c>
    </row>
    <row r="57" spans="1:15" ht="45" customHeight="1" x14ac:dyDescent="0.3">
      <c r="A57" s="1"/>
      <c r="B57" s="1"/>
      <c r="C57" s="1"/>
      <c r="D57" s="1" t="s">
        <v>54</v>
      </c>
      <c r="E57" s="1"/>
      <c r="F57" s="1"/>
      <c r="G57" s="4"/>
      <c r="H57" s="5"/>
      <c r="I57" s="4"/>
      <c r="J57" s="5"/>
      <c r="K57" s="4"/>
      <c r="L57" s="5"/>
      <c r="M57" s="4"/>
    </row>
    <row r="58" spans="1:15" ht="16.2" customHeight="1" x14ac:dyDescent="0.3">
      <c r="A58" s="1"/>
      <c r="B58" s="1"/>
      <c r="C58" s="1"/>
      <c r="D58" s="1"/>
      <c r="E58" s="1" t="s">
        <v>55</v>
      </c>
      <c r="F58" s="1"/>
      <c r="G58" s="4">
        <v>0</v>
      </c>
      <c r="H58" s="5"/>
      <c r="I58" s="4">
        <v>16220</v>
      </c>
      <c r="J58" s="5"/>
      <c r="K58" s="4">
        <f t="shared" ref="K58:K66" si="4">ROUND((G58-I58),5)</f>
        <v>-16220</v>
      </c>
      <c r="L58" s="5"/>
      <c r="M58" s="32">
        <v>10000</v>
      </c>
      <c r="O58" t="s">
        <v>125</v>
      </c>
    </row>
    <row r="59" spans="1:15" x14ac:dyDescent="0.3">
      <c r="A59" s="1"/>
      <c r="B59" s="1"/>
      <c r="C59" s="1"/>
      <c r="D59" s="1"/>
      <c r="E59" s="1" t="s">
        <v>56</v>
      </c>
      <c r="F59" s="1"/>
      <c r="G59" s="4">
        <v>762.6</v>
      </c>
      <c r="H59" s="5"/>
      <c r="I59" s="4">
        <v>500</v>
      </c>
      <c r="J59" s="5"/>
      <c r="K59" s="4">
        <f t="shared" si="4"/>
        <v>262.60000000000002</v>
      </c>
      <c r="L59" s="5"/>
      <c r="M59" s="4">
        <v>500</v>
      </c>
      <c r="O59" t="s">
        <v>100</v>
      </c>
    </row>
    <row r="60" spans="1:15" x14ac:dyDescent="0.3">
      <c r="A60" s="1"/>
      <c r="B60" s="1"/>
      <c r="C60" s="1"/>
      <c r="D60" s="1"/>
      <c r="E60" s="1" t="s">
        <v>126</v>
      </c>
      <c r="F60" s="1"/>
      <c r="G60" s="4">
        <v>0</v>
      </c>
      <c r="H60" s="5"/>
      <c r="I60" s="4">
        <v>0</v>
      </c>
      <c r="J60" s="5"/>
      <c r="K60" s="4">
        <f t="shared" si="4"/>
        <v>0</v>
      </c>
      <c r="L60" s="5"/>
      <c r="M60" s="4">
        <v>50000</v>
      </c>
      <c r="O60" t="s">
        <v>127</v>
      </c>
    </row>
    <row r="61" spans="1:15" x14ac:dyDescent="0.3">
      <c r="A61" s="1"/>
      <c r="B61" s="1"/>
      <c r="C61" s="1"/>
      <c r="D61" s="1"/>
      <c r="E61" s="1" t="s">
        <v>57</v>
      </c>
      <c r="F61" s="1"/>
      <c r="G61" s="4">
        <v>5729.32</v>
      </c>
      <c r="H61" s="5"/>
      <c r="I61" s="4">
        <v>6000</v>
      </c>
      <c r="J61" s="5"/>
      <c r="K61" s="4">
        <f t="shared" si="4"/>
        <v>-270.68</v>
      </c>
      <c r="L61" s="5"/>
      <c r="M61" s="4">
        <v>6000</v>
      </c>
      <c r="O61" t="s">
        <v>101</v>
      </c>
    </row>
    <row r="62" spans="1:15" ht="15" thickBot="1" x14ac:dyDescent="0.35">
      <c r="A62" s="1"/>
      <c r="B62" s="1"/>
      <c r="C62" s="1"/>
      <c r="D62" s="1"/>
      <c r="E62" s="1" t="s">
        <v>58</v>
      </c>
      <c r="F62" s="1"/>
      <c r="G62" s="7">
        <v>1000</v>
      </c>
      <c r="H62" s="5"/>
      <c r="I62" s="7">
        <v>1000</v>
      </c>
      <c r="J62" s="5"/>
      <c r="K62" s="7">
        <f t="shared" si="4"/>
        <v>0</v>
      </c>
      <c r="L62" s="5"/>
      <c r="M62" s="7">
        <v>1000</v>
      </c>
      <c r="O62" t="s">
        <v>102</v>
      </c>
    </row>
    <row r="63" spans="1:15" ht="15" thickBot="1" x14ac:dyDescent="0.35">
      <c r="A63" s="1"/>
      <c r="B63" s="1"/>
      <c r="C63" s="1"/>
      <c r="D63" s="1" t="s">
        <v>59</v>
      </c>
      <c r="E63" s="1"/>
      <c r="F63" s="1"/>
      <c r="G63" s="9">
        <f>ROUND(SUM(G57:G62),5)</f>
        <v>7491.92</v>
      </c>
      <c r="H63" s="5"/>
      <c r="I63" s="9">
        <f>ROUND(SUM(I57:I62),5)</f>
        <v>23720</v>
      </c>
      <c r="J63" s="5"/>
      <c r="K63" s="9">
        <f t="shared" si="4"/>
        <v>-16228.08</v>
      </c>
      <c r="L63" s="5"/>
      <c r="M63" s="9">
        <f>ROUND(SUM(M57:M62),5)</f>
        <v>67500</v>
      </c>
    </row>
    <row r="64" spans="1:15" ht="28.8" customHeight="1" thickBot="1" x14ac:dyDescent="0.35">
      <c r="A64" s="1"/>
      <c r="B64" s="1"/>
      <c r="C64" s="1" t="s">
        <v>60</v>
      </c>
      <c r="D64" s="1"/>
      <c r="E64" s="1"/>
      <c r="F64" s="1"/>
      <c r="G64" s="9">
        <f>ROUND(G13+G26+G56+G63,5)</f>
        <v>31070.98</v>
      </c>
      <c r="H64" s="5"/>
      <c r="I64" s="9">
        <f>ROUND(I13+I26+I56+I63,5)</f>
        <v>68750</v>
      </c>
      <c r="J64" s="5"/>
      <c r="K64" s="9">
        <f t="shared" si="4"/>
        <v>-37679.019999999997</v>
      </c>
      <c r="L64" s="5"/>
      <c r="M64" s="9">
        <f>ROUND(M13+M26+M56+M63,5)</f>
        <v>99580</v>
      </c>
    </row>
    <row r="65" spans="1:13" ht="28.8" customHeight="1" thickBot="1" x14ac:dyDescent="0.35">
      <c r="A65" s="1"/>
      <c r="B65" s="1" t="s">
        <v>61</v>
      </c>
      <c r="C65" s="1"/>
      <c r="D65" s="1"/>
      <c r="E65" s="1"/>
      <c r="F65" s="1"/>
      <c r="G65" s="9">
        <f>ROUND(G3+G12-G64,5)</f>
        <v>32378.81</v>
      </c>
      <c r="H65" s="5"/>
      <c r="I65" s="9">
        <f>ROUND(I3+I12-I64,5)</f>
        <v>-5750</v>
      </c>
      <c r="J65" s="5"/>
      <c r="K65" s="9">
        <f t="shared" si="4"/>
        <v>38128.81</v>
      </c>
      <c r="L65" s="5"/>
      <c r="M65" s="9">
        <f>ROUND(M3+M12-M64,5)</f>
        <v>-30580</v>
      </c>
    </row>
    <row r="66" spans="1:13" s="11" customFormat="1" ht="28.8" customHeight="1" thickBot="1" x14ac:dyDescent="0.25">
      <c r="A66" s="1" t="s">
        <v>62</v>
      </c>
      <c r="B66" s="1"/>
      <c r="C66" s="1"/>
      <c r="D66" s="1"/>
      <c r="E66" s="1"/>
      <c r="F66" s="1"/>
      <c r="G66" s="10">
        <f>G65</f>
        <v>32378.81</v>
      </c>
      <c r="H66" s="1"/>
      <c r="I66" s="10">
        <f>I65</f>
        <v>-5750</v>
      </c>
      <c r="J66" s="1"/>
      <c r="K66" s="10">
        <f t="shared" si="4"/>
        <v>38128.81</v>
      </c>
      <c r="L66" s="1"/>
      <c r="M66" s="10">
        <f>M65</f>
        <v>-30580</v>
      </c>
    </row>
    <row r="67" spans="1:13" s="11" customFormat="1" ht="28.8" customHeight="1" thickTop="1" x14ac:dyDescent="0.2">
      <c r="A67" s="1" t="s">
        <v>129</v>
      </c>
      <c r="B67" s="1"/>
      <c r="C67" s="1"/>
      <c r="D67" s="1"/>
      <c r="E67" s="1"/>
      <c r="F67" s="1"/>
      <c r="G67" s="30"/>
      <c r="H67" s="1"/>
      <c r="I67" s="30"/>
      <c r="J67" s="1"/>
      <c r="K67" s="30"/>
      <c r="L67" s="1"/>
      <c r="M67" s="34">
        <v>30580</v>
      </c>
    </row>
    <row r="68" spans="1:13" s="11" customFormat="1" ht="28.8" customHeight="1" thickBot="1" x14ac:dyDescent="0.25">
      <c r="A68" s="1" t="s">
        <v>130</v>
      </c>
      <c r="B68" s="1"/>
      <c r="C68" s="1"/>
      <c r="D68" s="1"/>
      <c r="E68" s="1"/>
      <c r="F68" s="1"/>
      <c r="G68" s="30"/>
      <c r="H68" s="1"/>
      <c r="I68" s="30"/>
      <c r="J68" s="1"/>
      <c r="K68" s="30"/>
      <c r="L68" s="1"/>
      <c r="M68" s="33">
        <f>+M66+M67</f>
        <v>0</v>
      </c>
    </row>
    <row r="69" spans="1:13" ht="15" thickTop="1" x14ac:dyDescent="0.3"/>
    <row r="70" spans="1:13" x14ac:dyDescent="0.3">
      <c r="A70" s="20" t="s">
        <v>103</v>
      </c>
      <c r="B70" s="21"/>
      <c r="C70" s="21"/>
      <c r="D70" s="21"/>
      <c r="E70" s="21"/>
      <c r="F70" s="21"/>
      <c r="G70" s="22"/>
    </row>
    <row r="71" spans="1:13" x14ac:dyDescent="0.3">
      <c r="A71" s="23"/>
      <c r="B71" s="24" t="s">
        <v>104</v>
      </c>
      <c r="C71" s="24"/>
      <c r="D71" s="24"/>
      <c r="E71" s="24"/>
      <c r="F71" s="24"/>
      <c r="G71" s="25"/>
    </row>
    <row r="72" spans="1:13" x14ac:dyDescent="0.3">
      <c r="A72" s="23"/>
      <c r="B72" s="24" t="s">
        <v>105</v>
      </c>
      <c r="C72" s="24"/>
      <c r="D72" s="24"/>
      <c r="E72" s="24"/>
      <c r="F72" s="24"/>
      <c r="G72" s="26">
        <v>3613.69</v>
      </c>
    </row>
    <row r="73" spans="1:13" x14ac:dyDescent="0.3">
      <c r="A73" s="23"/>
      <c r="B73" s="24" t="s">
        <v>35</v>
      </c>
      <c r="C73" s="24"/>
      <c r="D73" s="24"/>
      <c r="E73" s="24"/>
      <c r="F73" s="24"/>
      <c r="G73" s="26">
        <v>3662.81</v>
      </c>
    </row>
    <row r="74" spans="1:13" x14ac:dyDescent="0.3">
      <c r="A74" s="23"/>
      <c r="B74" s="24" t="s">
        <v>57</v>
      </c>
      <c r="C74" s="24"/>
      <c r="D74" s="24"/>
      <c r="E74" s="24"/>
      <c r="F74" s="24"/>
      <c r="G74" s="26">
        <v>302.27999999999997</v>
      </c>
    </row>
    <row r="75" spans="1:13" x14ac:dyDescent="0.3">
      <c r="A75" s="23"/>
      <c r="B75" s="24" t="s">
        <v>106</v>
      </c>
      <c r="C75" s="24"/>
      <c r="D75" s="24"/>
      <c r="E75" s="24"/>
      <c r="F75" s="24"/>
      <c r="G75" s="26">
        <v>32386.89</v>
      </c>
      <c r="I75" s="17" t="s">
        <v>128</v>
      </c>
    </row>
    <row r="76" spans="1:13" x14ac:dyDescent="0.3">
      <c r="A76" s="23"/>
      <c r="B76" s="24" t="s">
        <v>107</v>
      </c>
      <c r="C76" s="24"/>
      <c r="D76" s="24"/>
      <c r="E76" s="24"/>
      <c r="F76" s="24"/>
      <c r="G76" s="26">
        <v>291.5</v>
      </c>
    </row>
    <row r="77" spans="1:13" x14ac:dyDescent="0.3">
      <c r="A77" s="23"/>
      <c r="B77" s="24" t="s">
        <v>108</v>
      </c>
      <c r="C77" s="24"/>
      <c r="D77" s="24"/>
      <c r="E77" s="24"/>
      <c r="F77" s="24"/>
      <c r="G77" s="27">
        <v>2000</v>
      </c>
    </row>
    <row r="78" spans="1:13" x14ac:dyDescent="0.3">
      <c r="A78" s="23"/>
      <c r="B78" s="24"/>
      <c r="C78" s="24" t="s">
        <v>109</v>
      </c>
      <c r="D78" s="24"/>
      <c r="E78" s="24"/>
      <c r="F78" s="24"/>
      <c r="G78" s="26">
        <f>SUM(G72:G77)</f>
        <v>42257.17</v>
      </c>
    </row>
    <row r="79" spans="1:13" x14ac:dyDescent="0.3">
      <c r="A79" s="23"/>
      <c r="B79" s="24"/>
      <c r="C79" s="24"/>
      <c r="D79" s="24"/>
      <c r="E79" s="24"/>
      <c r="F79" s="24"/>
      <c r="G79" s="26"/>
    </row>
    <row r="80" spans="1:13" x14ac:dyDescent="0.3">
      <c r="A80" s="23"/>
      <c r="B80" s="24" t="s">
        <v>110</v>
      </c>
      <c r="C80" s="24"/>
      <c r="D80" s="24"/>
      <c r="E80" s="24"/>
      <c r="F80" s="24"/>
      <c r="G80" s="27">
        <f>43783.72-30580</f>
        <v>13203.720000000001</v>
      </c>
    </row>
    <row r="81" spans="1:7" x14ac:dyDescent="0.3">
      <c r="A81" s="23"/>
      <c r="B81" s="24"/>
      <c r="C81" s="24"/>
      <c r="D81" s="24"/>
      <c r="E81" s="24"/>
      <c r="F81" s="24"/>
      <c r="G81" s="26"/>
    </row>
    <row r="82" spans="1:7" x14ac:dyDescent="0.3">
      <c r="A82" s="28"/>
      <c r="B82" s="29"/>
      <c r="C82" s="29" t="s">
        <v>111</v>
      </c>
      <c r="D82" s="29"/>
      <c r="E82" s="29"/>
      <c r="F82" s="29"/>
      <c r="G82" s="27">
        <f>+G80+G78</f>
        <v>55460.89</v>
      </c>
    </row>
  </sheetData>
  <pageMargins left="0.7" right="0.7" top="0.75" bottom="0.75" header="0.25" footer="0.3"/>
  <pageSetup scale="85" fitToHeight="3" orientation="landscape" horizontalDpi="0" verticalDpi="0" r:id="rId1"/>
  <headerFooter>
    <oddHeader>&amp;L&amp;"Arial,Bold"&amp;8 12:45 PM
 08/21/15
 Accrual Basis&amp;C&amp;"Arial,Bold"&amp;12 Beckman High School PTO
&amp;14 Profit &amp;&amp; Loss Budget
&amp;10 August 2015 through July 2016</oddHeader>
    <oddFooter>&amp;R&amp;"Arial,Bold"&amp;8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abSelected="1" workbookViewId="0">
      <pane xSplit="6" ySplit="2" topLeftCell="G21" activePane="bottomRight" state="frozenSplit"/>
      <selection pane="topRight" activeCell="G1" sqref="G1"/>
      <selection pane="bottomLeft" activeCell="A3" sqref="A3"/>
      <selection pane="bottomRight" activeCell="A68" sqref="A68"/>
    </sheetView>
  </sheetViews>
  <sheetFormatPr defaultRowHeight="14.4" x14ac:dyDescent="0.3"/>
  <cols>
    <col min="1" max="5" width="3" style="16" customWidth="1"/>
    <col min="6" max="6" width="24.44140625" style="16" customWidth="1"/>
    <col min="7" max="7" width="11.33203125" style="17" bestFit="1" customWidth="1"/>
    <col min="8" max="8" width="2.33203125" style="17" customWidth="1"/>
    <col min="9" max="9" width="9.33203125" style="17" customWidth="1"/>
    <col min="10" max="10" width="2.33203125" style="17" customWidth="1"/>
    <col min="11" max="11" width="10.77734375" style="17" bestFit="1" customWidth="1"/>
    <col min="12" max="12" width="2.33203125" style="17" customWidth="1"/>
    <col min="13" max="13" width="11.33203125" style="17" bestFit="1" customWidth="1"/>
    <col min="14" max="14" width="3.109375" customWidth="1"/>
  </cols>
  <sheetData>
    <row r="1" spans="1:13" ht="15" thickBot="1" x14ac:dyDescent="0.35">
      <c r="A1" s="1"/>
      <c r="B1" s="1"/>
      <c r="C1" s="1"/>
      <c r="D1" s="1"/>
      <c r="E1" s="1"/>
      <c r="F1" s="1"/>
      <c r="G1" s="3"/>
      <c r="H1" s="2"/>
      <c r="I1" s="3"/>
      <c r="J1" s="2"/>
      <c r="K1" s="3"/>
      <c r="L1" s="2"/>
      <c r="M1" s="3"/>
    </row>
    <row r="2" spans="1:13" s="15" customFormat="1" ht="15.6" thickTop="1" thickBot="1" x14ac:dyDescent="0.35">
      <c r="A2" s="12"/>
      <c r="B2" s="12"/>
      <c r="C2" s="12"/>
      <c r="D2" s="12"/>
      <c r="E2" s="12"/>
      <c r="F2" s="12"/>
      <c r="G2" s="13" t="s">
        <v>85</v>
      </c>
      <c r="H2" s="14"/>
      <c r="I2" s="13" t="s">
        <v>86</v>
      </c>
      <c r="J2" s="14"/>
      <c r="K2" s="13" t="s">
        <v>0</v>
      </c>
      <c r="L2" s="14"/>
      <c r="M2" s="13" t="s">
        <v>87</v>
      </c>
    </row>
    <row r="3" spans="1:13" ht="15" thickTop="1" x14ac:dyDescent="0.3">
      <c r="A3" s="1"/>
      <c r="B3" s="1" t="s">
        <v>1</v>
      </c>
      <c r="C3" s="1"/>
      <c r="D3" s="1"/>
      <c r="E3" s="1"/>
      <c r="F3" s="1"/>
      <c r="G3" s="4"/>
      <c r="H3" s="5"/>
      <c r="I3" s="4"/>
      <c r="J3" s="5"/>
      <c r="K3" s="4"/>
      <c r="L3" s="5"/>
      <c r="M3" s="4"/>
    </row>
    <row r="4" spans="1:13" x14ac:dyDescent="0.3">
      <c r="A4" s="1"/>
      <c r="B4" s="1"/>
      <c r="C4" s="1" t="s">
        <v>2</v>
      </c>
      <c r="D4" s="1"/>
      <c r="E4" s="1"/>
      <c r="F4" s="1"/>
      <c r="G4" s="4"/>
      <c r="H4" s="5"/>
      <c r="I4" s="4"/>
      <c r="J4" s="5"/>
      <c r="K4" s="4"/>
      <c r="L4" s="5"/>
      <c r="M4" s="4"/>
    </row>
    <row r="5" spans="1:13" x14ac:dyDescent="0.3">
      <c r="A5" s="1"/>
      <c r="B5" s="1"/>
      <c r="C5" s="1"/>
      <c r="D5" s="1" t="s">
        <v>3</v>
      </c>
      <c r="E5" s="1"/>
      <c r="F5" s="1"/>
      <c r="G5" s="4"/>
      <c r="H5" s="5"/>
      <c r="I5" s="4"/>
      <c r="J5" s="5"/>
      <c r="K5" s="4"/>
      <c r="L5" s="5"/>
      <c r="M5" s="4"/>
    </row>
    <row r="6" spans="1:13" ht="15" thickBot="1" x14ac:dyDescent="0.35">
      <c r="A6" s="1"/>
      <c r="B6" s="1"/>
      <c r="C6" s="1"/>
      <c r="D6" s="1"/>
      <c r="E6" s="1" t="s">
        <v>4</v>
      </c>
      <c r="F6" s="1"/>
      <c r="G6" s="6">
        <v>60567.99</v>
      </c>
      <c r="H6" s="5"/>
      <c r="I6" s="6">
        <v>60000</v>
      </c>
      <c r="J6" s="5"/>
      <c r="K6" s="6">
        <f>ROUND((G6-I6),5)</f>
        <v>567.99</v>
      </c>
      <c r="L6" s="5"/>
      <c r="M6" s="6">
        <v>65000</v>
      </c>
    </row>
    <row r="7" spans="1:13" x14ac:dyDescent="0.3">
      <c r="A7" s="1"/>
      <c r="B7" s="1"/>
      <c r="C7" s="1"/>
      <c r="D7" s="1" t="s">
        <v>5</v>
      </c>
      <c r="E7" s="1"/>
      <c r="F7" s="1"/>
      <c r="G7" s="4">
        <f>ROUND(SUM(G5:G6),5)</f>
        <v>60567.99</v>
      </c>
      <c r="H7" s="5"/>
      <c r="I7" s="4">
        <f>ROUND(SUM(I5:I6),5)</f>
        <v>60000</v>
      </c>
      <c r="J7" s="5"/>
      <c r="K7" s="4">
        <f>ROUND((G7-I7),5)</f>
        <v>567.99</v>
      </c>
      <c r="L7" s="5"/>
      <c r="M7" s="4">
        <f>ROUND(SUM(M5:M6),5)</f>
        <v>65000</v>
      </c>
    </row>
    <row r="8" spans="1:13" ht="28.8" customHeight="1" x14ac:dyDescent="0.3">
      <c r="A8" s="1"/>
      <c r="B8" s="1"/>
      <c r="C8" s="1"/>
      <c r="D8" s="1" t="s">
        <v>6</v>
      </c>
      <c r="E8" s="1"/>
      <c r="F8" s="1"/>
      <c r="G8" s="4"/>
      <c r="H8" s="5"/>
      <c r="I8" s="4"/>
      <c r="J8" s="5"/>
      <c r="K8" s="4"/>
      <c r="L8" s="5"/>
      <c r="M8" s="4"/>
    </row>
    <row r="9" spans="1:13" x14ac:dyDescent="0.3">
      <c r="A9" s="1"/>
      <c r="B9" s="1"/>
      <c r="C9" s="1"/>
      <c r="D9" s="1"/>
      <c r="E9" s="1" t="s">
        <v>7</v>
      </c>
      <c r="F9" s="1"/>
      <c r="G9" s="4">
        <v>2461.8000000000002</v>
      </c>
      <c r="H9" s="5"/>
      <c r="I9" s="4">
        <v>1500</v>
      </c>
      <c r="J9" s="5"/>
      <c r="K9" s="4">
        <f>ROUND((G9-I9),5)</f>
        <v>961.8</v>
      </c>
      <c r="L9" s="5"/>
      <c r="M9" s="4">
        <v>2000</v>
      </c>
    </row>
    <row r="10" spans="1:13" ht="15" thickBot="1" x14ac:dyDescent="0.35">
      <c r="A10" s="1"/>
      <c r="B10" s="1"/>
      <c r="C10" s="1"/>
      <c r="D10" s="1"/>
      <c r="E10" s="1" t="s">
        <v>8</v>
      </c>
      <c r="F10" s="1"/>
      <c r="G10" s="7">
        <v>420</v>
      </c>
      <c r="H10" s="5"/>
      <c r="I10" s="7">
        <v>1500</v>
      </c>
      <c r="J10" s="5"/>
      <c r="K10" s="7">
        <f>ROUND((G10-I10),5)</f>
        <v>-1080</v>
      </c>
      <c r="L10" s="5"/>
      <c r="M10" s="7">
        <v>2000</v>
      </c>
    </row>
    <row r="11" spans="1:13" ht="15" thickBot="1" x14ac:dyDescent="0.35">
      <c r="A11" s="1"/>
      <c r="B11" s="1"/>
      <c r="C11" s="1"/>
      <c r="D11" s="1" t="s">
        <v>9</v>
      </c>
      <c r="E11" s="1"/>
      <c r="F11" s="1"/>
      <c r="G11" s="8">
        <f>ROUND(SUM(G8:G10),5)</f>
        <v>2881.8</v>
      </c>
      <c r="H11" s="5"/>
      <c r="I11" s="8">
        <f>ROUND(SUM(I8:I10),5)</f>
        <v>3000</v>
      </c>
      <c r="J11" s="5"/>
      <c r="K11" s="8">
        <f>ROUND((G11-I11),5)</f>
        <v>-118.2</v>
      </c>
      <c r="L11" s="5"/>
      <c r="M11" s="8">
        <f>ROUND(SUM(M8:M10),5)</f>
        <v>4000</v>
      </c>
    </row>
    <row r="12" spans="1:13" ht="28.8" customHeight="1" x14ac:dyDescent="0.3">
      <c r="A12" s="1"/>
      <c r="B12" s="1"/>
      <c r="C12" s="1" t="s">
        <v>10</v>
      </c>
      <c r="D12" s="1"/>
      <c r="E12" s="1"/>
      <c r="F12" s="1"/>
      <c r="G12" s="4">
        <f>ROUND(G4+G7+G11,5)</f>
        <v>63449.79</v>
      </c>
      <c r="H12" s="5"/>
      <c r="I12" s="4">
        <f>ROUND(I4+I7+I11,5)</f>
        <v>63000</v>
      </c>
      <c r="J12" s="5"/>
      <c r="K12" s="4">
        <f>ROUND((G12-I12),5)</f>
        <v>449.79</v>
      </c>
      <c r="L12" s="5"/>
      <c r="M12" s="4">
        <f>ROUND(M4+M7+M11,5)</f>
        <v>69000</v>
      </c>
    </row>
    <row r="13" spans="1:13" ht="28.8" customHeight="1" x14ac:dyDescent="0.3">
      <c r="A13" s="1"/>
      <c r="B13" s="1"/>
      <c r="C13" s="1" t="s">
        <v>11</v>
      </c>
      <c r="D13" s="1"/>
      <c r="E13" s="1"/>
      <c r="F13" s="1"/>
      <c r="G13" s="4"/>
      <c r="H13" s="5"/>
      <c r="I13" s="4"/>
      <c r="J13" s="5"/>
      <c r="K13" s="4"/>
      <c r="L13" s="5"/>
      <c r="M13" s="4"/>
    </row>
    <row r="14" spans="1:13" x14ac:dyDescent="0.3">
      <c r="A14" s="1"/>
      <c r="B14" s="1"/>
      <c r="C14" s="1"/>
      <c r="D14" s="1" t="s">
        <v>12</v>
      </c>
      <c r="E14" s="1"/>
      <c r="F14" s="1"/>
      <c r="G14" s="4"/>
      <c r="H14" s="5"/>
      <c r="I14" s="4"/>
      <c r="J14" s="5"/>
      <c r="K14" s="4"/>
      <c r="L14" s="5"/>
      <c r="M14" s="4"/>
    </row>
    <row r="15" spans="1:13" x14ac:dyDescent="0.3">
      <c r="A15" s="1"/>
      <c r="B15" s="1"/>
      <c r="C15" s="1"/>
      <c r="D15" s="1"/>
      <c r="E15" s="1" t="s">
        <v>13</v>
      </c>
      <c r="F15" s="1"/>
      <c r="G15" s="4">
        <v>97.52</v>
      </c>
      <c r="H15" s="5"/>
      <c r="I15" s="4">
        <v>100</v>
      </c>
      <c r="J15" s="5"/>
      <c r="K15" s="4">
        <f t="shared" ref="K15:K26" si="0">ROUND((G15-I15),5)</f>
        <v>-2.48</v>
      </c>
      <c r="L15" s="5"/>
      <c r="M15" s="4">
        <v>100</v>
      </c>
    </row>
    <row r="16" spans="1:13" x14ac:dyDescent="0.3">
      <c r="A16" s="1"/>
      <c r="B16" s="1"/>
      <c r="C16" s="1"/>
      <c r="D16" s="1"/>
      <c r="E16" s="1" t="s">
        <v>14</v>
      </c>
      <c r="F16" s="1"/>
      <c r="G16" s="4">
        <v>134.22</v>
      </c>
      <c r="H16" s="5"/>
      <c r="I16" s="4">
        <v>300</v>
      </c>
      <c r="J16" s="5"/>
      <c r="K16" s="4">
        <f t="shared" si="0"/>
        <v>-165.78</v>
      </c>
      <c r="L16" s="5"/>
      <c r="M16" s="4">
        <v>300</v>
      </c>
    </row>
    <row r="17" spans="1:13" x14ac:dyDescent="0.3">
      <c r="A17" s="1"/>
      <c r="B17" s="1"/>
      <c r="C17" s="1"/>
      <c r="D17" s="1"/>
      <c r="E17" s="1" t="s">
        <v>15</v>
      </c>
      <c r="F17" s="1"/>
      <c r="G17" s="4">
        <v>67.83</v>
      </c>
      <c r="H17" s="5"/>
      <c r="I17" s="4">
        <v>50</v>
      </c>
      <c r="J17" s="5"/>
      <c r="K17" s="4">
        <f t="shared" si="0"/>
        <v>17.829999999999998</v>
      </c>
      <c r="L17" s="5"/>
      <c r="M17" s="4">
        <v>50</v>
      </c>
    </row>
    <row r="18" spans="1:13" x14ac:dyDescent="0.3">
      <c r="A18" s="1"/>
      <c r="B18" s="1"/>
      <c r="C18" s="1"/>
      <c r="D18" s="1"/>
      <c r="E18" s="1" t="s">
        <v>16</v>
      </c>
      <c r="F18" s="1"/>
      <c r="G18" s="4">
        <v>0</v>
      </c>
      <c r="H18" s="5"/>
      <c r="I18" s="4">
        <v>400</v>
      </c>
      <c r="J18" s="5"/>
      <c r="K18" s="4">
        <f t="shared" si="0"/>
        <v>-400</v>
      </c>
      <c r="L18" s="5"/>
      <c r="M18" s="4">
        <v>400</v>
      </c>
    </row>
    <row r="19" spans="1:13" x14ac:dyDescent="0.3">
      <c r="A19" s="1"/>
      <c r="B19" s="1"/>
      <c r="C19" s="1"/>
      <c r="D19" s="1"/>
      <c r="E19" s="1" t="s">
        <v>17</v>
      </c>
      <c r="F19" s="1"/>
      <c r="G19" s="4">
        <v>240</v>
      </c>
      <c r="H19" s="5"/>
      <c r="I19" s="4">
        <v>300</v>
      </c>
      <c r="J19" s="5"/>
      <c r="K19" s="4">
        <f t="shared" si="0"/>
        <v>-60</v>
      </c>
      <c r="L19" s="5"/>
      <c r="M19" s="4">
        <v>300</v>
      </c>
    </row>
    <row r="20" spans="1:13" x14ac:dyDescent="0.3">
      <c r="A20" s="1"/>
      <c r="B20" s="1"/>
      <c r="C20" s="1"/>
      <c r="D20" s="1"/>
      <c r="E20" s="1" t="s">
        <v>18</v>
      </c>
      <c r="F20" s="1"/>
      <c r="G20" s="4">
        <v>0</v>
      </c>
      <c r="H20" s="5"/>
      <c r="I20" s="4">
        <v>300</v>
      </c>
      <c r="J20" s="5"/>
      <c r="K20" s="4">
        <f t="shared" si="0"/>
        <v>-300</v>
      </c>
      <c r="L20" s="5"/>
      <c r="M20" s="4">
        <v>300</v>
      </c>
    </row>
    <row r="21" spans="1:13" x14ac:dyDescent="0.3">
      <c r="A21" s="1"/>
      <c r="B21" s="1"/>
      <c r="C21" s="1"/>
      <c r="D21" s="1"/>
      <c r="E21" s="1" t="s">
        <v>19</v>
      </c>
      <c r="F21" s="1"/>
      <c r="G21" s="4">
        <v>630</v>
      </c>
      <c r="H21" s="5"/>
      <c r="I21" s="4">
        <v>630</v>
      </c>
      <c r="J21" s="5"/>
      <c r="K21" s="4">
        <f t="shared" si="0"/>
        <v>0</v>
      </c>
      <c r="L21" s="5"/>
      <c r="M21" s="4">
        <v>630</v>
      </c>
    </row>
    <row r="22" spans="1:13" x14ac:dyDescent="0.3">
      <c r="A22" s="1"/>
      <c r="B22" s="1"/>
      <c r="C22" s="1"/>
      <c r="D22" s="1"/>
      <c r="E22" s="1" t="s">
        <v>20</v>
      </c>
      <c r="F22" s="1"/>
      <c r="G22" s="4">
        <v>126.37</v>
      </c>
      <c r="H22" s="5"/>
      <c r="I22" s="4">
        <v>250</v>
      </c>
      <c r="J22" s="5"/>
      <c r="K22" s="4">
        <f t="shared" si="0"/>
        <v>-123.63</v>
      </c>
      <c r="L22" s="5"/>
      <c r="M22" s="4">
        <v>250</v>
      </c>
    </row>
    <row r="23" spans="1:13" x14ac:dyDescent="0.3">
      <c r="A23" s="1"/>
      <c r="B23" s="1"/>
      <c r="C23" s="1"/>
      <c r="D23" s="1"/>
      <c r="E23" s="1" t="s">
        <v>21</v>
      </c>
      <c r="F23" s="1"/>
      <c r="G23" s="4">
        <v>959.76</v>
      </c>
      <c r="H23" s="5"/>
      <c r="I23" s="4">
        <v>2000</v>
      </c>
      <c r="J23" s="5"/>
      <c r="K23" s="4">
        <f t="shared" si="0"/>
        <v>-1040.24</v>
      </c>
      <c r="L23" s="5"/>
      <c r="M23" s="4">
        <v>650</v>
      </c>
    </row>
    <row r="24" spans="1:13" x14ac:dyDescent="0.3">
      <c r="A24" s="1"/>
      <c r="B24" s="1"/>
      <c r="C24" s="1"/>
      <c r="D24" s="1"/>
      <c r="E24" s="1" t="s">
        <v>22</v>
      </c>
      <c r="F24" s="1"/>
      <c r="G24" s="4">
        <v>168</v>
      </c>
      <c r="H24" s="5"/>
      <c r="I24" s="4">
        <v>250</v>
      </c>
      <c r="J24" s="5"/>
      <c r="K24" s="4">
        <f t="shared" si="0"/>
        <v>-82</v>
      </c>
      <c r="L24" s="5"/>
      <c r="M24" s="4">
        <v>250</v>
      </c>
    </row>
    <row r="25" spans="1:13" ht="15" thickBot="1" x14ac:dyDescent="0.35">
      <c r="A25" s="1"/>
      <c r="B25" s="1"/>
      <c r="C25" s="1"/>
      <c r="D25" s="1"/>
      <c r="E25" s="1" t="s">
        <v>23</v>
      </c>
      <c r="F25" s="1"/>
      <c r="G25" s="6">
        <v>1708.15</v>
      </c>
      <c r="H25" s="5"/>
      <c r="I25" s="6">
        <v>2300</v>
      </c>
      <c r="J25" s="5"/>
      <c r="K25" s="6">
        <f t="shared" si="0"/>
        <v>-591.85</v>
      </c>
      <c r="L25" s="5"/>
      <c r="M25" s="6">
        <v>300</v>
      </c>
    </row>
    <row r="26" spans="1:13" x14ac:dyDescent="0.3">
      <c r="A26" s="1"/>
      <c r="B26" s="1"/>
      <c r="C26" s="1"/>
      <c r="D26" s="1" t="s">
        <v>24</v>
      </c>
      <c r="E26" s="1"/>
      <c r="F26" s="1"/>
      <c r="G26" s="4">
        <f>ROUND(SUM(G14:G25),5)</f>
        <v>4131.8500000000004</v>
      </c>
      <c r="H26" s="5"/>
      <c r="I26" s="4">
        <f>ROUND(SUM(I14:I25),5)</f>
        <v>6880</v>
      </c>
      <c r="J26" s="5"/>
      <c r="K26" s="4">
        <f t="shared" si="0"/>
        <v>-2748.15</v>
      </c>
      <c r="L26" s="5"/>
      <c r="M26" s="4">
        <f>ROUND(SUM(M14:M25),5)</f>
        <v>3530</v>
      </c>
    </row>
    <row r="27" spans="1:13" ht="28.8" customHeight="1" x14ac:dyDescent="0.3">
      <c r="A27" s="1"/>
      <c r="B27" s="1"/>
      <c r="C27" s="1"/>
      <c r="D27" s="1" t="s">
        <v>25</v>
      </c>
      <c r="E27" s="1"/>
      <c r="F27" s="1"/>
      <c r="G27" s="4"/>
      <c r="H27" s="5"/>
      <c r="I27" s="4"/>
      <c r="J27" s="5"/>
      <c r="K27" s="4"/>
      <c r="L27" s="5"/>
      <c r="M27" s="4"/>
    </row>
    <row r="28" spans="1:13" x14ac:dyDescent="0.3">
      <c r="A28" s="1"/>
      <c r="B28" s="1"/>
      <c r="C28" s="1"/>
      <c r="D28" s="1"/>
      <c r="E28" s="1" t="s">
        <v>26</v>
      </c>
      <c r="F28" s="1"/>
      <c r="G28" s="4">
        <v>0</v>
      </c>
      <c r="H28" s="5"/>
      <c r="I28" s="4">
        <v>1000</v>
      </c>
      <c r="J28" s="5"/>
      <c r="K28" s="4">
        <f>ROUND((G28-I28),5)</f>
        <v>-1000</v>
      </c>
      <c r="L28" s="5"/>
      <c r="M28" s="4">
        <v>0</v>
      </c>
    </row>
    <row r="29" spans="1:13" x14ac:dyDescent="0.3">
      <c r="A29" s="1"/>
      <c r="B29" s="1"/>
      <c r="C29" s="1"/>
      <c r="D29" s="1"/>
      <c r="E29" s="1" t="s">
        <v>27</v>
      </c>
      <c r="F29" s="1"/>
      <c r="G29" s="4">
        <v>0</v>
      </c>
      <c r="H29" s="5"/>
      <c r="I29" s="4">
        <v>1250</v>
      </c>
      <c r="J29" s="5"/>
      <c r="K29" s="4">
        <f>ROUND((G29-I29),5)</f>
        <v>-1250</v>
      </c>
      <c r="L29" s="5"/>
      <c r="M29" s="4">
        <v>0</v>
      </c>
    </row>
    <row r="30" spans="1:13" x14ac:dyDescent="0.3">
      <c r="A30" s="1"/>
      <c r="B30" s="1"/>
      <c r="C30" s="1"/>
      <c r="D30" s="1"/>
      <c r="E30" s="1" t="s">
        <v>28</v>
      </c>
      <c r="F30" s="1"/>
      <c r="G30" s="4"/>
      <c r="H30" s="5"/>
      <c r="I30" s="4"/>
      <c r="J30" s="5"/>
      <c r="K30" s="4"/>
      <c r="L30" s="5"/>
      <c r="M30" s="4"/>
    </row>
    <row r="31" spans="1:13" x14ac:dyDescent="0.3">
      <c r="A31" s="1"/>
      <c r="B31" s="1"/>
      <c r="C31" s="1"/>
      <c r="D31" s="1"/>
      <c r="E31" s="1"/>
      <c r="F31" s="1" t="s">
        <v>29</v>
      </c>
      <c r="G31" s="4">
        <v>5250</v>
      </c>
      <c r="H31" s="5"/>
      <c r="I31" s="4">
        <v>5250</v>
      </c>
      <c r="J31" s="5"/>
      <c r="K31" s="4">
        <f t="shared" ref="K31:K37" si="1">ROUND((G31-I31),5)</f>
        <v>0</v>
      </c>
      <c r="L31" s="5"/>
      <c r="M31" s="4">
        <v>4200</v>
      </c>
    </row>
    <row r="32" spans="1:13" ht="15" thickBot="1" x14ac:dyDescent="0.35">
      <c r="A32" s="1"/>
      <c r="B32" s="1"/>
      <c r="C32" s="1"/>
      <c r="D32" s="1"/>
      <c r="E32" s="1"/>
      <c r="F32" s="1" t="s">
        <v>30</v>
      </c>
      <c r="G32" s="6">
        <v>-1500</v>
      </c>
      <c r="H32" s="5"/>
      <c r="I32" s="6">
        <v>-1500</v>
      </c>
      <c r="J32" s="5"/>
      <c r="K32" s="6">
        <f t="shared" si="1"/>
        <v>0</v>
      </c>
      <c r="L32" s="5"/>
      <c r="M32" s="31">
        <v>-1500</v>
      </c>
    </row>
    <row r="33" spans="1:13" ht="20.399999999999999" customHeight="1" x14ac:dyDescent="0.3">
      <c r="A33" s="1"/>
      <c r="B33" s="1"/>
      <c r="C33" s="1"/>
      <c r="D33" s="1"/>
      <c r="E33" s="1" t="s">
        <v>31</v>
      </c>
      <c r="F33" s="1"/>
      <c r="G33" s="4">
        <f>ROUND(SUM(G30:G32),5)</f>
        <v>3750</v>
      </c>
      <c r="H33" s="5"/>
      <c r="I33" s="4">
        <f>ROUND(SUM(I30:I32),5)</f>
        <v>3750</v>
      </c>
      <c r="J33" s="5"/>
      <c r="K33" s="4">
        <f t="shared" si="1"/>
        <v>0</v>
      </c>
      <c r="L33" s="5"/>
      <c r="M33" s="4">
        <f>ROUND(SUM(M30:M32),5)</f>
        <v>2700</v>
      </c>
    </row>
    <row r="34" spans="1:13" ht="26.4" customHeight="1" x14ac:dyDescent="0.3">
      <c r="A34" s="1"/>
      <c r="B34" s="1"/>
      <c r="C34" s="1"/>
      <c r="D34" s="1"/>
      <c r="E34" s="1" t="s">
        <v>118</v>
      </c>
      <c r="F34" s="1"/>
      <c r="G34" s="4"/>
      <c r="H34" s="5"/>
      <c r="I34" s="4"/>
      <c r="J34" s="5"/>
      <c r="K34" s="4"/>
      <c r="L34" s="5"/>
      <c r="M34" s="4">
        <v>700</v>
      </c>
    </row>
    <row r="35" spans="1:13" ht="15" customHeight="1" x14ac:dyDescent="0.3">
      <c r="A35" s="1"/>
      <c r="B35" s="1"/>
      <c r="C35" s="1"/>
      <c r="D35" s="1"/>
      <c r="E35" s="1" t="s">
        <v>32</v>
      </c>
      <c r="F35" s="1"/>
      <c r="G35" s="4">
        <v>1741.8</v>
      </c>
      <c r="H35" s="5"/>
      <c r="I35" s="4">
        <v>2000</v>
      </c>
      <c r="J35" s="5"/>
      <c r="K35" s="4">
        <f t="shared" si="1"/>
        <v>-258.2</v>
      </c>
      <c r="L35" s="5"/>
      <c r="M35" s="4">
        <v>0</v>
      </c>
    </row>
    <row r="36" spans="1:13" x14ac:dyDescent="0.3">
      <c r="A36" s="1"/>
      <c r="B36" s="1"/>
      <c r="C36" s="1"/>
      <c r="D36" s="1"/>
      <c r="E36" s="1" t="s">
        <v>33</v>
      </c>
      <c r="F36" s="1"/>
      <c r="G36" s="4">
        <v>3657.8</v>
      </c>
      <c r="H36" s="5"/>
      <c r="I36" s="4">
        <v>4000</v>
      </c>
      <c r="J36" s="5"/>
      <c r="K36" s="4">
        <f t="shared" si="1"/>
        <v>-342.2</v>
      </c>
      <c r="L36" s="5"/>
      <c r="M36" s="4">
        <v>1000</v>
      </c>
    </row>
    <row r="37" spans="1:13" x14ac:dyDescent="0.3">
      <c r="A37" s="1"/>
      <c r="B37" s="1"/>
      <c r="C37" s="1"/>
      <c r="D37" s="1"/>
      <c r="E37" s="1" t="s">
        <v>34</v>
      </c>
      <c r="F37" s="1"/>
      <c r="G37" s="4">
        <v>100</v>
      </c>
      <c r="H37" s="5"/>
      <c r="I37" s="4">
        <v>4000</v>
      </c>
      <c r="J37" s="5"/>
      <c r="K37" s="4">
        <f t="shared" si="1"/>
        <v>-3900</v>
      </c>
      <c r="L37" s="5"/>
      <c r="M37" s="4">
        <v>4000</v>
      </c>
    </row>
    <row r="38" spans="1:13" x14ac:dyDescent="0.3">
      <c r="A38" s="1"/>
      <c r="B38" s="1"/>
      <c r="C38" s="1"/>
      <c r="D38" s="1"/>
      <c r="E38" s="1" t="s">
        <v>35</v>
      </c>
      <c r="F38" s="1"/>
      <c r="G38" s="4"/>
      <c r="H38" s="5"/>
      <c r="I38" s="4"/>
      <c r="J38" s="5"/>
      <c r="K38" s="4"/>
      <c r="L38" s="5"/>
      <c r="M38" s="4"/>
    </row>
    <row r="39" spans="1:13" x14ac:dyDescent="0.3">
      <c r="A39" s="1"/>
      <c r="B39" s="1"/>
      <c r="C39" s="1"/>
      <c r="D39" s="1"/>
      <c r="E39" s="1"/>
      <c r="F39" s="1" t="s">
        <v>36</v>
      </c>
      <c r="G39" s="4">
        <v>63787.91</v>
      </c>
      <c r="H39" s="5"/>
      <c r="I39" s="4">
        <v>61400</v>
      </c>
      <c r="J39" s="5"/>
      <c r="K39" s="4">
        <f t="shared" ref="K39:K46" si="2">ROUND((G39-I39),5)</f>
        <v>2387.91</v>
      </c>
      <c r="L39" s="5"/>
      <c r="M39" s="4">
        <v>65000</v>
      </c>
    </row>
    <row r="40" spans="1:13" ht="15" thickBot="1" x14ac:dyDescent="0.35">
      <c r="A40" s="1"/>
      <c r="B40" s="1"/>
      <c r="C40" s="1"/>
      <c r="D40" s="1"/>
      <c r="E40" s="1"/>
      <c r="F40" s="1" t="s">
        <v>37</v>
      </c>
      <c r="G40" s="6">
        <v>-65427.57</v>
      </c>
      <c r="H40" s="5"/>
      <c r="I40" s="6">
        <v>-60000</v>
      </c>
      <c r="J40" s="5"/>
      <c r="K40" s="6">
        <f t="shared" si="2"/>
        <v>-5427.57</v>
      </c>
      <c r="L40" s="5"/>
      <c r="M40" s="6">
        <v>-65000</v>
      </c>
    </row>
    <row r="41" spans="1:13" x14ac:dyDescent="0.3">
      <c r="A41" s="1"/>
      <c r="B41" s="1"/>
      <c r="C41" s="1"/>
      <c r="D41" s="1"/>
      <c r="E41" s="1" t="s">
        <v>38</v>
      </c>
      <c r="F41" s="1"/>
      <c r="G41" s="4">
        <f>ROUND(SUM(G38:G40),5)</f>
        <v>-1639.66</v>
      </c>
      <c r="H41" s="5"/>
      <c r="I41" s="4">
        <f>ROUND(SUM(I38:I40),5)</f>
        <v>1400</v>
      </c>
      <c r="J41" s="5"/>
      <c r="K41" s="4">
        <f t="shared" si="2"/>
        <v>-3039.66</v>
      </c>
      <c r="L41" s="5"/>
      <c r="M41" s="4">
        <f>ROUND(SUM(M38:M40),5)</f>
        <v>0</v>
      </c>
    </row>
    <row r="42" spans="1:13" ht="28.8" customHeight="1" x14ac:dyDescent="0.3">
      <c r="A42" s="1"/>
      <c r="B42" s="1"/>
      <c r="C42" s="1"/>
      <c r="D42" s="1"/>
      <c r="E42" s="1" t="s">
        <v>39</v>
      </c>
      <c r="F42" s="1"/>
      <c r="G42" s="4">
        <v>1179.76</v>
      </c>
      <c r="H42" s="5"/>
      <c r="I42" s="4">
        <v>1500</v>
      </c>
      <c r="J42" s="5"/>
      <c r="K42" s="4">
        <f t="shared" si="2"/>
        <v>-320.24</v>
      </c>
      <c r="L42" s="5"/>
      <c r="M42" s="4">
        <v>1500</v>
      </c>
    </row>
    <row r="43" spans="1:13" x14ac:dyDescent="0.3">
      <c r="A43" s="1"/>
      <c r="B43" s="1"/>
      <c r="C43" s="1"/>
      <c r="D43" s="1"/>
      <c r="E43" s="1" t="s">
        <v>40</v>
      </c>
      <c r="F43" s="1"/>
      <c r="G43" s="4">
        <v>0</v>
      </c>
      <c r="H43" s="5"/>
      <c r="I43" s="4">
        <v>50</v>
      </c>
      <c r="J43" s="5"/>
      <c r="K43" s="4">
        <f t="shared" si="2"/>
        <v>-50</v>
      </c>
      <c r="L43" s="5"/>
      <c r="M43" s="4">
        <v>50</v>
      </c>
    </row>
    <row r="44" spans="1:13" x14ac:dyDescent="0.3">
      <c r="A44" s="1"/>
      <c r="B44" s="1"/>
      <c r="C44" s="1"/>
      <c r="D44" s="1"/>
      <c r="E44" s="1" t="s">
        <v>41</v>
      </c>
      <c r="F44" s="1"/>
      <c r="G44" s="4">
        <v>0</v>
      </c>
      <c r="H44" s="5"/>
      <c r="I44" s="4">
        <v>300</v>
      </c>
      <c r="J44" s="5"/>
      <c r="K44" s="4">
        <f t="shared" si="2"/>
        <v>-300</v>
      </c>
      <c r="L44" s="5"/>
      <c r="M44" s="4">
        <v>300</v>
      </c>
    </row>
    <row r="45" spans="1:13" x14ac:dyDescent="0.3">
      <c r="A45" s="1"/>
      <c r="B45" s="1"/>
      <c r="C45" s="1"/>
      <c r="D45" s="1"/>
      <c r="E45" s="1" t="s">
        <v>42</v>
      </c>
      <c r="F45" s="1"/>
      <c r="G45" s="4">
        <v>821.42</v>
      </c>
      <c r="H45" s="5"/>
      <c r="I45" s="4">
        <v>2000</v>
      </c>
      <c r="J45" s="5"/>
      <c r="K45" s="4">
        <f t="shared" si="2"/>
        <v>-1178.58</v>
      </c>
      <c r="L45" s="5"/>
      <c r="M45" s="32">
        <v>0</v>
      </c>
    </row>
    <row r="46" spans="1:13" x14ac:dyDescent="0.3">
      <c r="A46" s="1"/>
      <c r="B46" s="1"/>
      <c r="C46" s="1"/>
      <c r="D46" s="1"/>
      <c r="E46" s="1" t="s">
        <v>43</v>
      </c>
      <c r="F46" s="1"/>
      <c r="G46" s="4">
        <v>0</v>
      </c>
      <c r="H46" s="5"/>
      <c r="I46" s="4">
        <v>5000</v>
      </c>
      <c r="J46" s="5"/>
      <c r="K46" s="4">
        <f t="shared" si="2"/>
        <v>-5000</v>
      </c>
      <c r="L46" s="5"/>
      <c r="M46" s="4">
        <v>5000</v>
      </c>
    </row>
    <row r="47" spans="1:13" x14ac:dyDescent="0.3">
      <c r="A47" s="1"/>
      <c r="B47" s="1"/>
      <c r="C47" s="1"/>
      <c r="D47" s="1"/>
      <c r="E47" s="1" t="s">
        <v>44</v>
      </c>
      <c r="F47" s="1"/>
      <c r="G47" s="4"/>
      <c r="H47" s="5"/>
      <c r="I47" s="4"/>
      <c r="J47" s="5"/>
      <c r="K47" s="4"/>
      <c r="L47" s="5"/>
      <c r="M47" s="4"/>
    </row>
    <row r="48" spans="1:13" x14ac:dyDescent="0.3">
      <c r="A48" s="1"/>
      <c r="B48" s="1"/>
      <c r="C48" s="1"/>
      <c r="D48" s="1"/>
      <c r="E48" s="1"/>
      <c r="F48" s="1" t="s">
        <v>45</v>
      </c>
      <c r="G48" s="4">
        <v>719.7</v>
      </c>
      <c r="H48" s="5"/>
      <c r="I48" s="4">
        <v>2100</v>
      </c>
      <c r="J48" s="5"/>
      <c r="K48" s="4">
        <f t="shared" ref="K48:K56" si="3">ROUND((G48-I48),5)</f>
        <v>-1380.3</v>
      </c>
      <c r="L48" s="5"/>
      <c r="M48" s="4">
        <v>2100</v>
      </c>
    </row>
    <row r="49" spans="1:13" x14ac:dyDescent="0.3">
      <c r="A49" s="1"/>
      <c r="B49" s="1"/>
      <c r="C49" s="1"/>
      <c r="D49" s="1"/>
      <c r="E49" s="1"/>
      <c r="F49" s="1" t="s">
        <v>46</v>
      </c>
      <c r="G49" s="4">
        <v>972.63</v>
      </c>
      <c r="H49" s="5"/>
      <c r="I49" s="4">
        <v>1700</v>
      </c>
      <c r="J49" s="5"/>
      <c r="K49" s="4">
        <f t="shared" si="3"/>
        <v>-727.37</v>
      </c>
      <c r="L49" s="5"/>
      <c r="M49" s="4">
        <v>1700</v>
      </c>
    </row>
    <row r="50" spans="1:13" x14ac:dyDescent="0.3">
      <c r="A50" s="1"/>
      <c r="B50" s="1"/>
      <c r="C50" s="1"/>
      <c r="D50" s="1"/>
      <c r="E50" s="1"/>
      <c r="F50" s="1" t="s">
        <v>47</v>
      </c>
      <c r="G50" s="4">
        <v>1394</v>
      </c>
      <c r="H50" s="5"/>
      <c r="I50" s="4">
        <v>1300</v>
      </c>
      <c r="J50" s="5"/>
      <c r="K50" s="4">
        <f t="shared" si="3"/>
        <v>94</v>
      </c>
      <c r="L50" s="5"/>
      <c r="M50" s="4">
        <v>1500</v>
      </c>
    </row>
    <row r="51" spans="1:13" x14ac:dyDescent="0.3">
      <c r="A51" s="1"/>
      <c r="B51" s="1"/>
      <c r="C51" s="1"/>
      <c r="D51" s="1"/>
      <c r="E51" s="1"/>
      <c r="F51" s="1" t="s">
        <v>48</v>
      </c>
      <c r="G51" s="4">
        <v>883.44</v>
      </c>
      <c r="H51" s="5"/>
      <c r="I51" s="4">
        <v>600</v>
      </c>
      <c r="J51" s="5"/>
      <c r="K51" s="4">
        <f t="shared" si="3"/>
        <v>283.44</v>
      </c>
      <c r="L51" s="5"/>
      <c r="M51" s="4">
        <v>1000</v>
      </c>
    </row>
    <row r="52" spans="1:13" x14ac:dyDescent="0.3">
      <c r="A52" s="1"/>
      <c r="B52" s="1"/>
      <c r="C52" s="1"/>
      <c r="D52" s="1"/>
      <c r="E52" s="1"/>
      <c r="F52" s="1" t="s">
        <v>49</v>
      </c>
      <c r="G52" s="4">
        <v>1036.21</v>
      </c>
      <c r="H52" s="5"/>
      <c r="I52" s="4">
        <v>1500</v>
      </c>
      <c r="J52" s="5"/>
      <c r="K52" s="4">
        <f t="shared" si="3"/>
        <v>-463.79</v>
      </c>
      <c r="L52" s="5"/>
      <c r="M52" s="4">
        <v>1500</v>
      </c>
    </row>
    <row r="53" spans="1:13" ht="15" thickBot="1" x14ac:dyDescent="0.35">
      <c r="A53" s="1"/>
      <c r="B53" s="1"/>
      <c r="C53" s="1"/>
      <c r="D53" s="1"/>
      <c r="E53" s="1"/>
      <c r="F53" s="1" t="s">
        <v>50</v>
      </c>
      <c r="G53" s="6">
        <v>1719.7</v>
      </c>
      <c r="H53" s="5"/>
      <c r="I53" s="6">
        <v>1700</v>
      </c>
      <c r="J53" s="5"/>
      <c r="K53" s="6">
        <f t="shared" si="3"/>
        <v>19.7</v>
      </c>
      <c r="L53" s="5"/>
      <c r="M53" s="6">
        <v>2000</v>
      </c>
    </row>
    <row r="54" spans="1:13" x14ac:dyDescent="0.3">
      <c r="A54" s="1"/>
      <c r="B54" s="1"/>
      <c r="C54" s="1"/>
      <c r="D54" s="1"/>
      <c r="E54" s="1" t="s">
        <v>51</v>
      </c>
      <c r="F54" s="1"/>
      <c r="G54" s="4">
        <f>ROUND(SUM(G47:G53),5)</f>
        <v>6725.68</v>
      </c>
      <c r="H54" s="5"/>
      <c r="I54" s="4">
        <f>ROUND(SUM(I47:I53),5)</f>
        <v>8900</v>
      </c>
      <c r="J54" s="5"/>
      <c r="K54" s="4">
        <f t="shared" si="3"/>
        <v>-2174.3200000000002</v>
      </c>
      <c r="L54" s="5"/>
      <c r="M54" s="4">
        <f>ROUND(SUM(M47:M53),5)</f>
        <v>9800</v>
      </c>
    </row>
    <row r="55" spans="1:13" ht="28.8" customHeight="1" thickBot="1" x14ac:dyDescent="0.35">
      <c r="A55" s="1"/>
      <c r="B55" s="1"/>
      <c r="C55" s="1"/>
      <c r="D55" s="1"/>
      <c r="E55" s="1" t="s">
        <v>52</v>
      </c>
      <c r="F55" s="1"/>
      <c r="G55" s="6">
        <v>3110.41</v>
      </c>
      <c r="H55" s="5"/>
      <c r="I55" s="6">
        <v>3000</v>
      </c>
      <c r="J55" s="5"/>
      <c r="K55" s="6">
        <f t="shared" si="3"/>
        <v>110.41</v>
      </c>
      <c r="L55" s="5"/>
      <c r="M55" s="6">
        <v>3500</v>
      </c>
    </row>
    <row r="56" spans="1:13" x14ac:dyDescent="0.3">
      <c r="A56" s="1"/>
      <c r="B56" s="1"/>
      <c r="C56" s="1"/>
      <c r="D56" s="1" t="s">
        <v>53</v>
      </c>
      <c r="E56" s="1"/>
      <c r="F56" s="1"/>
      <c r="G56" s="4">
        <f>ROUND(SUM(G27:G29)+SUM(G33:G37)+SUM(G41:G46)+SUM(G54:G55),5)</f>
        <v>19447.21</v>
      </c>
      <c r="H56" s="5"/>
      <c r="I56" s="4">
        <f>ROUND(SUM(I27:I29)+SUM(I33:I37)+SUM(I41:I46)+SUM(I54:I55),5)</f>
        <v>38150</v>
      </c>
      <c r="J56" s="5"/>
      <c r="K56" s="4">
        <f t="shared" si="3"/>
        <v>-18702.79</v>
      </c>
      <c r="L56" s="5"/>
      <c r="M56" s="4">
        <f>ROUND(SUM(M27:M29)+SUM(M33:M37)+SUM(M41:M46)+SUM(M54:M55),5)</f>
        <v>28550</v>
      </c>
    </row>
    <row r="57" spans="1:13" ht="45" customHeight="1" x14ac:dyDescent="0.3">
      <c r="A57" s="1"/>
      <c r="B57" s="1"/>
      <c r="C57" s="1"/>
      <c r="D57" s="1" t="s">
        <v>54</v>
      </c>
      <c r="E57" s="1"/>
      <c r="F57" s="1"/>
      <c r="G57" s="4"/>
      <c r="H57" s="5"/>
      <c r="I57" s="4"/>
      <c r="J57" s="5"/>
      <c r="K57" s="4"/>
      <c r="L57" s="5"/>
      <c r="M57" s="4"/>
    </row>
    <row r="58" spans="1:13" ht="16.2" customHeight="1" x14ac:dyDescent="0.3">
      <c r="A58" s="1"/>
      <c r="B58" s="1"/>
      <c r="C58" s="1"/>
      <c r="D58" s="1"/>
      <c r="E58" s="1" t="s">
        <v>55</v>
      </c>
      <c r="F58" s="1"/>
      <c r="G58" s="4">
        <v>0</v>
      </c>
      <c r="H58" s="5"/>
      <c r="I58" s="4">
        <v>16220</v>
      </c>
      <c r="J58" s="5"/>
      <c r="K58" s="4">
        <f t="shared" ref="K58:K66" si="4">ROUND((G58-I58),5)</f>
        <v>-16220</v>
      </c>
      <c r="L58" s="5"/>
      <c r="M58" s="32">
        <v>10000</v>
      </c>
    </row>
    <row r="59" spans="1:13" x14ac:dyDescent="0.3">
      <c r="A59" s="1"/>
      <c r="B59" s="1"/>
      <c r="C59" s="1"/>
      <c r="D59" s="1"/>
      <c r="E59" s="1" t="s">
        <v>56</v>
      </c>
      <c r="F59" s="1"/>
      <c r="G59" s="4">
        <v>762.6</v>
      </c>
      <c r="H59" s="5"/>
      <c r="I59" s="4">
        <v>500</v>
      </c>
      <c r="J59" s="5"/>
      <c r="K59" s="4">
        <f t="shared" si="4"/>
        <v>262.60000000000002</v>
      </c>
      <c r="L59" s="5"/>
      <c r="M59" s="4">
        <v>500</v>
      </c>
    </row>
    <row r="60" spans="1:13" x14ac:dyDescent="0.3">
      <c r="A60" s="1"/>
      <c r="B60" s="1"/>
      <c r="C60" s="1"/>
      <c r="D60" s="1"/>
      <c r="E60" s="1" t="s">
        <v>126</v>
      </c>
      <c r="F60" s="1"/>
      <c r="G60" s="4">
        <v>0</v>
      </c>
      <c r="H60" s="5"/>
      <c r="I60" s="4">
        <v>0</v>
      </c>
      <c r="J60" s="5"/>
      <c r="K60" s="4">
        <f t="shared" si="4"/>
        <v>0</v>
      </c>
      <c r="L60" s="5"/>
      <c r="M60" s="4">
        <v>50000</v>
      </c>
    </row>
    <row r="61" spans="1:13" x14ac:dyDescent="0.3">
      <c r="A61" s="1"/>
      <c r="B61" s="1"/>
      <c r="C61" s="1"/>
      <c r="D61" s="1"/>
      <c r="E61" s="1" t="s">
        <v>57</v>
      </c>
      <c r="F61" s="1"/>
      <c r="G61" s="4">
        <v>5729.32</v>
      </c>
      <c r="H61" s="5"/>
      <c r="I61" s="4">
        <v>6000</v>
      </c>
      <c r="J61" s="5"/>
      <c r="K61" s="4">
        <f t="shared" si="4"/>
        <v>-270.68</v>
      </c>
      <c r="L61" s="5"/>
      <c r="M61" s="4">
        <v>6000</v>
      </c>
    </row>
    <row r="62" spans="1:13" ht="15" thickBot="1" x14ac:dyDescent="0.35">
      <c r="A62" s="1"/>
      <c r="B62" s="1"/>
      <c r="C62" s="1"/>
      <c r="D62" s="1"/>
      <c r="E62" s="1" t="s">
        <v>58</v>
      </c>
      <c r="F62" s="1"/>
      <c r="G62" s="7">
        <v>1000</v>
      </c>
      <c r="H62" s="5"/>
      <c r="I62" s="7">
        <v>1000</v>
      </c>
      <c r="J62" s="5"/>
      <c r="K62" s="7">
        <f t="shared" si="4"/>
        <v>0</v>
      </c>
      <c r="L62" s="5"/>
      <c r="M62" s="7">
        <v>1000</v>
      </c>
    </row>
    <row r="63" spans="1:13" ht="15" thickBot="1" x14ac:dyDescent="0.35">
      <c r="A63" s="1"/>
      <c r="B63" s="1"/>
      <c r="C63" s="1"/>
      <c r="D63" s="1" t="s">
        <v>59</v>
      </c>
      <c r="E63" s="1"/>
      <c r="F63" s="1"/>
      <c r="G63" s="9">
        <f>ROUND(SUM(G57:G62),5)</f>
        <v>7491.92</v>
      </c>
      <c r="H63" s="5"/>
      <c r="I63" s="9">
        <f>ROUND(SUM(I57:I62),5)</f>
        <v>23720</v>
      </c>
      <c r="J63" s="5"/>
      <c r="K63" s="9">
        <f t="shared" si="4"/>
        <v>-16228.08</v>
      </c>
      <c r="L63" s="5"/>
      <c r="M63" s="9">
        <f>ROUND(SUM(M57:M62),5)</f>
        <v>67500</v>
      </c>
    </row>
    <row r="64" spans="1:13" ht="28.8" customHeight="1" thickBot="1" x14ac:dyDescent="0.35">
      <c r="A64" s="1"/>
      <c r="B64" s="1"/>
      <c r="C64" s="1" t="s">
        <v>60</v>
      </c>
      <c r="D64" s="1"/>
      <c r="E64" s="1"/>
      <c r="F64" s="1"/>
      <c r="G64" s="9">
        <f>ROUND(G13+G26+G56+G63,5)</f>
        <v>31070.98</v>
      </c>
      <c r="H64" s="5"/>
      <c r="I64" s="9">
        <f>ROUND(I13+I26+I56+I63,5)</f>
        <v>68750</v>
      </c>
      <c r="J64" s="5"/>
      <c r="K64" s="9">
        <f t="shared" si="4"/>
        <v>-37679.019999999997</v>
      </c>
      <c r="L64" s="5"/>
      <c r="M64" s="9">
        <f>ROUND(M13+M26+M56+M63,5)</f>
        <v>99580</v>
      </c>
    </row>
    <row r="65" spans="1:13" ht="28.8" customHeight="1" thickBot="1" x14ac:dyDescent="0.35">
      <c r="A65" s="1"/>
      <c r="B65" s="1" t="s">
        <v>61</v>
      </c>
      <c r="C65" s="1"/>
      <c r="D65" s="1"/>
      <c r="E65" s="1"/>
      <c r="F65" s="1"/>
      <c r="G65" s="9">
        <f>ROUND(G3+G12-G64,5)</f>
        <v>32378.81</v>
      </c>
      <c r="H65" s="5"/>
      <c r="I65" s="9">
        <f>ROUND(I3+I12-I64,5)</f>
        <v>-5750</v>
      </c>
      <c r="J65" s="5"/>
      <c r="K65" s="9">
        <f t="shared" si="4"/>
        <v>38128.81</v>
      </c>
      <c r="L65" s="5"/>
      <c r="M65" s="9">
        <f>ROUND(M3+M12-M64,5)</f>
        <v>-30580</v>
      </c>
    </row>
    <row r="66" spans="1:13" s="11" customFormat="1" ht="28.8" customHeight="1" thickBot="1" x14ac:dyDescent="0.25">
      <c r="A66" s="1" t="s">
        <v>62</v>
      </c>
      <c r="B66" s="1"/>
      <c r="C66" s="1"/>
      <c r="D66" s="1"/>
      <c r="E66" s="1"/>
      <c r="F66" s="1"/>
      <c r="G66" s="10">
        <f>G65</f>
        <v>32378.81</v>
      </c>
      <c r="H66" s="1"/>
      <c r="I66" s="10">
        <f>I65</f>
        <v>-5750</v>
      </c>
      <c r="J66" s="1"/>
      <c r="K66" s="10">
        <f t="shared" si="4"/>
        <v>38128.81</v>
      </c>
      <c r="L66" s="1"/>
      <c r="M66" s="10">
        <f>M65</f>
        <v>-30580</v>
      </c>
    </row>
    <row r="67" spans="1:13" s="11" customFormat="1" ht="28.8" customHeight="1" thickTop="1" x14ac:dyDescent="0.2">
      <c r="A67" s="1" t="s">
        <v>131</v>
      </c>
      <c r="B67" s="1"/>
      <c r="C67" s="1"/>
      <c r="D67" s="1"/>
      <c r="E67" s="1"/>
      <c r="F67" s="1"/>
      <c r="G67" s="30"/>
      <c r="H67" s="1"/>
      <c r="I67" s="30"/>
      <c r="J67" s="1"/>
      <c r="K67" s="30"/>
      <c r="L67" s="1"/>
      <c r="M67" s="34">
        <v>30580</v>
      </c>
    </row>
    <row r="68" spans="1:13" s="11" customFormat="1" ht="28.8" customHeight="1" thickBot="1" x14ac:dyDescent="0.25">
      <c r="A68" s="1" t="s">
        <v>130</v>
      </c>
      <c r="B68" s="1"/>
      <c r="C68" s="1"/>
      <c r="D68" s="1"/>
      <c r="E68" s="1"/>
      <c r="F68" s="1"/>
      <c r="G68" s="30"/>
      <c r="H68" s="1"/>
      <c r="I68" s="30"/>
      <c r="J68" s="1"/>
      <c r="K68" s="30"/>
      <c r="L68" s="1"/>
      <c r="M68" s="33">
        <f>+M66+M67</f>
        <v>0</v>
      </c>
    </row>
    <row r="69" spans="1:13" ht="15" thickTop="1" x14ac:dyDescent="0.3"/>
    <row r="70" spans="1:13" x14ac:dyDescent="0.3">
      <c r="A70" s="20" t="s">
        <v>103</v>
      </c>
      <c r="B70" s="21"/>
      <c r="C70" s="21"/>
      <c r="D70" s="21"/>
      <c r="E70" s="21"/>
      <c r="F70" s="21"/>
      <c r="G70" s="22"/>
    </row>
    <row r="71" spans="1:13" x14ac:dyDescent="0.3">
      <c r="A71" s="23"/>
      <c r="B71" s="24" t="s">
        <v>104</v>
      </c>
      <c r="C71" s="24"/>
      <c r="D71" s="24"/>
      <c r="E71" s="24"/>
      <c r="F71" s="24"/>
      <c r="G71" s="25"/>
    </row>
    <row r="72" spans="1:13" x14ac:dyDescent="0.3">
      <c r="A72" s="23"/>
      <c r="B72" s="24" t="s">
        <v>105</v>
      </c>
      <c r="C72" s="24"/>
      <c r="D72" s="24"/>
      <c r="E72" s="24"/>
      <c r="F72" s="24"/>
      <c r="G72" s="26">
        <v>3613.69</v>
      </c>
    </row>
    <row r="73" spans="1:13" x14ac:dyDescent="0.3">
      <c r="A73" s="23"/>
      <c r="B73" s="24" t="s">
        <v>35</v>
      </c>
      <c r="C73" s="24"/>
      <c r="D73" s="24"/>
      <c r="E73" s="24"/>
      <c r="F73" s="24"/>
      <c r="G73" s="26">
        <v>3662.81</v>
      </c>
    </row>
    <row r="74" spans="1:13" x14ac:dyDescent="0.3">
      <c r="A74" s="23"/>
      <c r="B74" s="24" t="s">
        <v>57</v>
      </c>
      <c r="C74" s="24"/>
      <c r="D74" s="24"/>
      <c r="E74" s="24"/>
      <c r="F74" s="24"/>
      <c r="G74" s="26">
        <v>302.27999999999997</v>
      </c>
    </row>
    <row r="75" spans="1:13" x14ac:dyDescent="0.3">
      <c r="A75" s="23"/>
      <c r="B75" s="24" t="s">
        <v>106</v>
      </c>
      <c r="C75" s="24"/>
      <c r="D75" s="24"/>
      <c r="E75" s="24"/>
      <c r="F75" s="24"/>
      <c r="G75" s="26">
        <v>32386.89</v>
      </c>
      <c r="I75" s="17" t="s">
        <v>128</v>
      </c>
    </row>
    <row r="76" spans="1:13" x14ac:dyDescent="0.3">
      <c r="A76" s="23"/>
      <c r="B76" s="24" t="s">
        <v>107</v>
      </c>
      <c r="C76" s="24"/>
      <c r="D76" s="24"/>
      <c r="E76" s="24"/>
      <c r="F76" s="24"/>
      <c r="G76" s="26">
        <v>291.5</v>
      </c>
    </row>
    <row r="77" spans="1:13" x14ac:dyDescent="0.3">
      <c r="A77" s="23"/>
      <c r="B77" s="24" t="s">
        <v>108</v>
      </c>
      <c r="C77" s="24"/>
      <c r="D77" s="24"/>
      <c r="E77" s="24"/>
      <c r="F77" s="24"/>
      <c r="G77" s="27">
        <v>2000</v>
      </c>
    </row>
    <row r="78" spans="1:13" x14ac:dyDescent="0.3">
      <c r="A78" s="23"/>
      <c r="B78" s="24"/>
      <c r="C78" s="24" t="s">
        <v>109</v>
      </c>
      <c r="D78" s="24"/>
      <c r="E78" s="24"/>
      <c r="F78" s="24"/>
      <c r="G78" s="26">
        <f>SUM(G72:G77)</f>
        <v>42257.17</v>
      </c>
    </row>
    <row r="79" spans="1:13" x14ac:dyDescent="0.3">
      <c r="A79" s="23"/>
      <c r="B79" s="24"/>
      <c r="C79" s="24"/>
      <c r="D79" s="24"/>
      <c r="E79" s="24"/>
      <c r="F79" s="24"/>
      <c r="G79" s="26"/>
    </row>
    <row r="80" spans="1:13" x14ac:dyDescent="0.3">
      <c r="A80" s="23"/>
      <c r="B80" s="24" t="s">
        <v>110</v>
      </c>
      <c r="C80" s="24"/>
      <c r="D80" s="24"/>
      <c r="E80" s="24"/>
      <c r="F80" s="24"/>
      <c r="G80" s="27">
        <f>43783.72-30580</f>
        <v>13203.720000000001</v>
      </c>
    </row>
    <row r="81" spans="1:7" x14ac:dyDescent="0.3">
      <c r="A81" s="23"/>
      <c r="B81" s="24"/>
      <c r="C81" s="24"/>
      <c r="D81" s="24"/>
      <c r="E81" s="24"/>
      <c r="F81" s="24"/>
      <c r="G81" s="26"/>
    </row>
    <row r="82" spans="1:7" x14ac:dyDescent="0.3">
      <c r="A82" s="28"/>
      <c r="B82" s="29"/>
      <c r="C82" s="29" t="s">
        <v>111</v>
      </c>
      <c r="D82" s="29"/>
      <c r="E82" s="29"/>
      <c r="F82" s="29"/>
      <c r="G82" s="27">
        <f>+G80+G78</f>
        <v>55460.89</v>
      </c>
    </row>
  </sheetData>
  <pageMargins left="0.7" right="0.7" top="0.75" bottom="0.75" header="0.25" footer="0.3"/>
  <pageSetup scale="85" fitToHeight="3" orientation="portrait" horizontalDpi="0" verticalDpi="0" r:id="rId1"/>
  <headerFooter>
    <oddHeader>&amp;L&amp;"Arial,Bold"&amp;8 12:45 PM
 08/21/15
 Accrual Basis&amp;C&amp;"Arial,Bold"&amp;12 Beckman High School PTO
&amp;14 Profit &amp;&amp; Loss Budget
&amp;10 August 2015 through July 2016</oddHeader>
    <oddFooter>&amp;R&amp;"Arial,Bold"&amp;8 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QuickBooks Export Tips</vt:lpstr>
      <vt:lpstr>Sheet2</vt:lpstr>
      <vt:lpstr>Sheet3</vt:lpstr>
      <vt:lpstr>Comments</vt:lpstr>
      <vt:lpstr>no comments</vt:lpstr>
      <vt:lpstr>Sheet4</vt:lpstr>
      <vt:lpstr>Sheet5</vt:lpstr>
      <vt:lpstr>Comments!Print_Titles</vt:lpstr>
      <vt:lpstr>'no comments'!Print_Titles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Gershenovitz</dc:creator>
  <cp:lastModifiedBy>Gershenovitz</cp:lastModifiedBy>
  <cp:lastPrinted>2015-09-09T22:33:46Z</cp:lastPrinted>
  <dcterms:created xsi:type="dcterms:W3CDTF">2015-08-21T19:45:46Z</dcterms:created>
  <dcterms:modified xsi:type="dcterms:W3CDTF">2015-09-09T23:17:04Z</dcterms:modified>
</cp:coreProperties>
</file>